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esumedellin-my.sharepoint.com/personal/dramirez_esu_com_co/Documents/Escritorio/PROCESOS DIANA/ALIANZA PARQUE AUOMOTOR 2026/PROCESO/EVALUACION/VERSION FINAL/GENERICO/"/>
    </mc:Choice>
  </mc:AlternateContent>
  <xr:revisionPtr revIDLastSave="0" documentId="14_{1F60FC47-6912-4737-98D6-5BDF07D32635}" xr6:coauthVersionLast="47" xr6:coauthVersionMax="47" xr10:uidLastSave="{00000000-0000-0000-0000-000000000000}"/>
  <workbookProtection workbookAlgorithmName="SHA-512" workbookHashValue="o7v8fuNe15Z1dvPpwFw46XAhDqhEm630ymN/sUKQMTuZu3ME9TppSJhkyGknZUm6O2HM7OIkB4NVdldDmi0djg==" workbookSaltValue="3fxNZvwkWrYMjeabs4fa9A==" workbookSpinCount="100000" lockStructure="1"/>
  <bookViews>
    <workbookView xWindow="-108" yWindow="-108" windowWidth="23256" windowHeight="13896" firstSheet="3" activeTab="6" xr2:uid="{06E0ABFF-B6F4-4EDE-A720-3A43D64D6EF9}"/>
  </bookViews>
  <sheets>
    <sheet name="3.3. Jurídica" sheetId="8" r:id="rId1"/>
    <sheet name="5,2. Fin y Org" sheetId="15" r:id="rId2"/>
    <sheet name="5.3.1. Experiencia" sheetId="18" r:id="rId3"/>
    <sheet name="5.3.3 trayectoria" sheetId="4" r:id="rId4"/>
    <sheet name="5.3.4. Centro de Servicios" sheetId="5" r:id="rId5"/>
    <sheet name="5.3.5 Puestos de trabajo" sheetId="24" r:id="rId6"/>
    <sheet name="5.3.6 Kit de Herramienta Básica" sheetId="25" r:id="rId7"/>
    <sheet name="5.3.7 Kit de Herramienta Especi" sheetId="26" r:id="rId8"/>
    <sheet name="5.3.8 CCTV" sheetId="27" r:id="rId9"/>
    <sheet name="5.3.9 Uso del suelo" sheetId="28" r:id="rId10"/>
    <sheet name="5.3.10 Concepto técnico de seg " sheetId="29" r:id="rId11"/>
    <sheet name="5.3.11. Cumplimiento de la norm" sheetId="32" r:id="rId12"/>
    <sheet name="5.3.12. Personal Mínimo Requeri" sheetId="33" r:id="rId13"/>
    <sheet name="5.4. Evaluación" sheetId="9" r:id="rId14"/>
    <sheet name="5.5.1. Económico" sheetId="35" r:id="rId15"/>
    <sheet name="5.5.2.1. Personal adicional " sheetId="36" r:id="rId16"/>
    <sheet name="5.5.2.2. Puestos de trabajo adi" sheetId="37" r:id="rId17"/>
    <sheet name="5.5.2.3. Certific de Distribuid" sheetId="38" r:id="rId18"/>
    <sheet name="5.5.2.4 MOTOGRÚA" sheetId="39" r:id="rId19"/>
    <sheet name="5.5.3., 5.5.4., 5.5.5., Varios" sheetId="14" r:id="rId20"/>
  </sheets>
  <definedNames>
    <definedName name="_xlnm.Print_Titles" localSheetId="12">'5.3.12. Personal Mínimo Requeri'!$A:$A,'5.3.12. Personal Mínimo Requeri'!$1:$2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 i="9" l="1"/>
  <c r="E4" i="9"/>
  <c r="C4" i="9"/>
  <c r="B4" i="9"/>
  <c r="F17" i="15"/>
  <c r="F19" i="15"/>
  <c r="F18" i="15"/>
  <c r="F16" i="15"/>
  <c r="F15" i="15"/>
  <c r="F14" i="15"/>
  <c r="E19" i="15"/>
  <c r="E18" i="15"/>
  <c r="D17" i="15"/>
  <c r="E16" i="15"/>
  <c r="E15" i="15"/>
  <c r="E14" i="15"/>
  <c r="E8" i="39"/>
  <c r="E5" i="9"/>
  <c r="E6" i="9"/>
  <c r="E7" i="9"/>
  <c r="B14" i="15"/>
  <c r="B15" i="15"/>
  <c r="K8" i="18"/>
  <c r="B7" i="9"/>
  <c r="B6" i="9"/>
  <c r="B5" i="9"/>
  <c r="D11" i="38"/>
  <c r="C7" i="9"/>
  <c r="C6" i="9"/>
  <c r="C5" i="9"/>
  <c r="G11" i="38"/>
  <c r="E3" i="35"/>
  <c r="E5" i="35" s="1"/>
  <c r="H3" i="35"/>
  <c r="H5" i="35" s="1"/>
  <c r="D7" i="9"/>
  <c r="D6" i="9"/>
  <c r="D5" i="9"/>
  <c r="K3" i="35"/>
  <c r="K5" i="35" s="1"/>
  <c r="D3" i="9" s="1"/>
  <c r="G8" i="18"/>
  <c r="M8" i="18"/>
  <c r="Q8" i="18" s="1"/>
  <c r="P6" i="14"/>
  <c r="F7" i="9"/>
  <c r="F6" i="9"/>
  <c r="F5" i="9"/>
  <c r="Q3" i="35"/>
  <c r="Q5" i="35" s="1"/>
  <c r="F3" i="9" s="1"/>
  <c r="N3" i="35"/>
  <c r="N5" i="35" s="1"/>
  <c r="E3" i="9" s="1"/>
  <c r="R8" i="18"/>
  <c r="T8" i="18" s="1"/>
  <c r="U8" i="18"/>
  <c r="X8" i="18" s="1"/>
  <c r="L6" i="14"/>
  <c r="E11" i="38"/>
  <c r="Q11" i="38"/>
  <c r="P11" i="38"/>
  <c r="J11" i="38"/>
  <c r="D4" i="9" s="1"/>
  <c r="N11" i="38"/>
  <c r="M11" i="38"/>
  <c r="G7" i="37"/>
  <c r="F7" i="37"/>
  <c r="E7" i="37"/>
  <c r="D7" i="37"/>
  <c r="N7" i="37"/>
  <c r="M7" i="37"/>
  <c r="I7" i="37"/>
  <c r="H7" i="37"/>
  <c r="L7" i="37"/>
  <c r="K7" i="37"/>
  <c r="G7" i="36"/>
  <c r="F7" i="36"/>
  <c r="D7" i="36"/>
  <c r="M7" i="36"/>
  <c r="L7" i="36"/>
  <c r="H7" i="36"/>
  <c r="K7" i="36"/>
  <c r="J7" i="36"/>
  <c r="B17" i="15"/>
  <c r="C14" i="15"/>
  <c r="D14" i="15"/>
  <c r="C15" i="15"/>
  <c r="D15" i="15"/>
  <c r="B16" i="15"/>
  <c r="C16" i="15"/>
  <c r="D16" i="15"/>
  <c r="C17" i="15"/>
  <c r="B18" i="15"/>
  <c r="C18" i="15"/>
  <c r="D18" i="15"/>
  <c r="B19" i="15"/>
  <c r="C19" i="15"/>
  <c r="D19" i="15"/>
  <c r="H6" i="14"/>
  <c r="E6" i="14"/>
  <c r="S6" i="14"/>
  <c r="E8" i="9" l="1"/>
  <c r="E20" i="15"/>
  <c r="B20" i="15"/>
  <c r="D20" i="15"/>
  <c r="F20" i="15"/>
  <c r="C20" i="15"/>
  <c r="F8" i="9"/>
  <c r="D8" i="9"/>
  <c r="B3" i="9"/>
  <c r="C3" i="9"/>
  <c r="B8" i="9" l="1"/>
  <c r="C8" i="9"/>
</calcChain>
</file>

<file path=xl/sharedStrings.xml><?xml version="1.0" encoding="utf-8"?>
<sst xmlns="http://schemas.openxmlformats.org/spreadsheetml/2006/main" count="1533" uniqueCount="639">
  <si>
    <t>OBSERVACIÓN</t>
  </si>
  <si>
    <t>REQUERIDO</t>
  </si>
  <si>
    <t>FOLIO FÍSICO
N°</t>
  </si>
  <si>
    <t xml:space="preserve">FOLIO FÍSICO
N° 
</t>
  </si>
  <si>
    <t>UBICACIÓN PLIEGO</t>
  </si>
  <si>
    <t>DESCRIPCIÓN REQUISITO</t>
  </si>
  <si>
    <t>APORTADO</t>
  </si>
  <si>
    <t>3.3.1</t>
  </si>
  <si>
    <t>Carta de presentación (Anexo N° 1)</t>
  </si>
  <si>
    <t>3.3.2</t>
  </si>
  <si>
    <t>Documento identidad del representante legal</t>
  </si>
  <si>
    <t>3.3.3</t>
  </si>
  <si>
    <t>Certificado de existencia y representación legal (Con fecha no anterior a 1 mes a la fecha del cierre) La duración de la persona jurídica no sea inferior al plazo del contrato y tres (3) años 
más.</t>
  </si>
  <si>
    <t>Certificado de autorización para contratar, cuando aplique</t>
  </si>
  <si>
    <t>3.3.4</t>
  </si>
  <si>
    <t>Registro Único Tributario-RUT</t>
  </si>
  <si>
    <t>3.3.5</t>
  </si>
  <si>
    <t>Acreditación Certificación de Pagos de sistema de Seguridad Social Integral y Parafiscales- (Anexo 2)</t>
  </si>
  <si>
    <t>3.3.6</t>
  </si>
  <si>
    <t>Registro Único de Proponentes – RUP (30 dias calendario)781815</t>
  </si>
  <si>
    <t>3.3.7</t>
  </si>
  <si>
    <t>Certificado de Procuraduría General de la Nación de la empresa y RL</t>
  </si>
  <si>
    <t>3.3.8</t>
  </si>
  <si>
    <t>Certificado de Contraloría General de la Nación de la empresa y del RL</t>
  </si>
  <si>
    <t>3.3.9</t>
  </si>
  <si>
    <t xml:space="preserve">Certificado de antecedentes judiciales </t>
  </si>
  <si>
    <t>3.3.10</t>
  </si>
  <si>
    <t>Certificado del Registro Nacional de Medidas Correctivas-RNMC, donde conste que a la persona o representante legal no le han sido impuestas multas por infracción del Código de Policía o, si presenta multas</t>
  </si>
  <si>
    <t>3.3.11</t>
  </si>
  <si>
    <t xml:space="preserve">Certificado de la Consulta de Inhabilidades de la Ley 1918 de 2018 </t>
  </si>
  <si>
    <t>3.3.12</t>
  </si>
  <si>
    <t>Certificado REDAM</t>
  </si>
  <si>
    <t>3.3.13</t>
  </si>
  <si>
    <t>Diligenciar formato de autorización de tratamiento de datos personales (anexo 3)</t>
  </si>
  <si>
    <t>3.3.14</t>
  </si>
  <si>
    <t xml:space="preserve">Garantía para cubrir los riesgos derivados del incumplimiento del ofrecimiento:
El proponente deberá anexar garantía de seriedad de la propuesta, 
a favor de la EMPRESA PARA LA SEGURIDAD Y SOLUCIONES URBANAS 
ESU”, con NIT. 890.984.761-8, constituida ante una compañía de seguros o entidad 
bancaria legalmente establecida en Colombia, o patrimonio autónomo, y que 
contenga los siguientes aspectos:
$3.500.000.000 
Vigencia: Tres (3) meses
Tomador y/o afianzado: La garantía deberá tomarse con el nombre o razón social 
que figura en el Certificado de Existencia y Representación Legal expedido por la 
Cámara de Comercio. 
Asegurado y beneficiario: Empresa para la Seguridad y Soluciones Urbanas – ESU. 
Objeto y numero del proceso y lote. 
Firmas del tomador y de la aseguradora que la expide </t>
  </si>
  <si>
    <t>3.3.15</t>
  </si>
  <si>
    <t>Documentación para acreditar la implementación del sistema de gestión de
seguridad en el trabajo (SG-SST)</t>
  </si>
  <si>
    <t xml:space="preserve">RESULTADO </t>
  </si>
  <si>
    <t>HABILITADO</t>
  </si>
  <si>
    <t xml:space="preserve"> HABILITADO</t>
  </si>
  <si>
    <t>5. CAPÍTULO – REQUISITOS DE PARTICIPACIÓN Y HABILITACIÓN
5.2. CAPACIDAD FINANCIERA Y ORGANIZACIONAL</t>
  </si>
  <si>
    <t>NOMBRE DEL PROPONENTE</t>
  </si>
  <si>
    <t>Clasificación</t>
  </si>
  <si>
    <t>NIT</t>
  </si>
  <si>
    <t>Corte de la información financiera</t>
  </si>
  <si>
    <t>Fecha de RUP</t>
  </si>
  <si>
    <t>Activo Corriente</t>
  </si>
  <si>
    <t>Activo Total</t>
  </si>
  <si>
    <t>Pasivo Corriente</t>
  </si>
  <si>
    <t>Pasivo Total</t>
  </si>
  <si>
    <t>Patrimonio Neto</t>
  </si>
  <si>
    <t>Utilidad Operacional</t>
  </si>
  <si>
    <t>Gastos de intereses</t>
  </si>
  <si>
    <t>LIQUIDEZ</t>
  </si>
  <si>
    <t>ENDEUDAMIENTO</t>
  </si>
  <si>
    <t>CAPITAL DE W</t>
  </si>
  <si>
    <t>% COBERTURA DE INTERESES</t>
  </si>
  <si>
    <t>% RENTABILIDAD DEL PATRIMONIO</t>
  </si>
  <si>
    <t>% RENTABILIDAD DEL ACTIVO</t>
  </si>
  <si>
    <t>RESULTADO</t>
  </si>
  <si>
    <t>5. CAPÍTULO – REQUISITOS DE PARTICIPACIÓN Y HABILITACIÓN
5.3. CAPACIDAD TÉCNICA
5.3.1 Experiencia General Habilitante</t>
  </si>
  <si>
    <t>Contrato 1</t>
  </si>
  <si>
    <t>Contrato 2</t>
  </si>
  <si>
    <t>Observación</t>
  </si>
  <si>
    <t>Contrato 3</t>
  </si>
  <si>
    <t>Contrato 4</t>
  </si>
  <si>
    <t>Contrato 5</t>
  </si>
  <si>
    <t>Folio</t>
  </si>
  <si>
    <t>575-597</t>
  </si>
  <si>
    <t>598-599</t>
  </si>
  <si>
    <t>600-601</t>
  </si>
  <si>
    <t>96-97</t>
  </si>
  <si>
    <t>98-99</t>
  </si>
  <si>
    <t>100-101</t>
  </si>
  <si>
    <t>Contratos certificados en papel membrete ejecutados y terminados</t>
  </si>
  <si>
    <t>SI</t>
  </si>
  <si>
    <t xml:space="preserve">NO  </t>
  </si>
  <si>
    <t>Contratos certificados inscritos en el RUP codigo 781815</t>
  </si>
  <si>
    <t>Contratos certificados cuyo objeto y/o alcance y/o actividades estén relacionadas con Mantenimiento y Reparación para Motocicletas</t>
  </si>
  <si>
    <t>POLICIA METROPOLITANA</t>
  </si>
  <si>
    <t>ESU</t>
  </si>
  <si>
    <t>policia metropolitana pereira</t>
  </si>
  <si>
    <t>POLICIA METROPOLITANA 4160609</t>
  </si>
  <si>
    <t>ESU 202100154</t>
  </si>
  <si>
    <t>ALCALDIA DE SEGOVIA</t>
  </si>
  <si>
    <t>ALCALDIA DE ENVIGADO</t>
  </si>
  <si>
    <t xml:space="preserve">Contratos certificados cuya sumatoria sea igual o superior a  MIL QUINIENTOS (1500) SMMLV </t>
  </si>
  <si>
    <t>ANEXO No 5- RELACION EXPERIENCIA GENERAL HABILITANTE</t>
  </si>
  <si>
    <t>Comentario</t>
  </si>
  <si>
    <t>no entrega contrato porque se ejecuto con la ESU</t>
  </si>
  <si>
    <t>el certificado ,y el anexo no concuerda con el valor del RUP</t>
  </si>
  <si>
    <t>CUMPLE</t>
  </si>
  <si>
    <t>4. REQUISITOS DE PARTICIPACIÓN Y HABILITACIÓN
5.3. CAPACIDAD TÉCNICA 
5.3.3. Trayectoria</t>
  </si>
  <si>
    <t>Años</t>
  </si>
  <si>
    <t>Verificación</t>
  </si>
  <si>
    <t xml:space="preserve">El participante deberá acreditar como mínimo dos (2) años de trayectoria en el mercado, a  través de la fecha de la matricula del registro mercantil sede principal y/o certificado de existencia  y representación. Así mismo deberá diligenciar el </t>
  </si>
  <si>
    <t>EXISTENCIA Y REPRESENTACIÓN</t>
  </si>
  <si>
    <t xml:space="preserve">3 A 7
</t>
  </si>
  <si>
    <t>12 AÑOS</t>
  </si>
  <si>
    <t>EXISTENCIA Y REPRESENTACION
6/10/2014</t>
  </si>
  <si>
    <t>5 AL 15</t>
  </si>
  <si>
    <t>2 AÑOS
11 DE MARZO DE 2024</t>
  </si>
  <si>
    <t>EXISTENCIA Y REPRESENTACÓN</t>
  </si>
  <si>
    <t>161 -162</t>
  </si>
  <si>
    <t>29 AÑOS
01/06/1997</t>
  </si>
  <si>
    <t>11 AÑOS</t>
  </si>
  <si>
    <t>CERTIFICADO DE MATRICULA DE ESTABLECIMIENTO DE COMERCIO</t>
  </si>
  <si>
    <t>98-100</t>
  </si>
  <si>
    <t xml:space="preserve">ANEXO No 9 - TRAYECTORIA. </t>
  </si>
  <si>
    <t xml:space="preserve">4. REQUISITOS DE PARTICIPACIÓN Y HABILITACIÓN
5.3. CAPACIDAD TÉCNICA 
5.3.4. Centro de servicios </t>
  </si>
  <si>
    <t>DIRECCION</t>
  </si>
  <si>
    <t>ARQUITECTO</t>
  </si>
  <si>
    <t>SG-SST</t>
  </si>
  <si>
    <t>(SG-SST</t>
  </si>
  <si>
    <t xml:space="preserve"> Deberán acreditar la disponibilidad de al menos un (1) centro de servicios o taller ubicado en el Distrito Especial de Medellín, el cual deberá contar con la capacidad técnica, operativa y logística necesaria para la atención de motocicletas multimarca. 
El establecimiento de comercio deberá disponer de un área mínima de 200m2 para el  mantenimiento integral de motocicletas, la cual deberá estar debidamente demarcada y evidenciada en los planos que se entregan para su verificación, lo que indica que no se tendrán en cuenta áreas administrativas (tales como: oficinas, archivo recepción, cocinetas,  Vestier, etc.) ni el almacén de repuestos, lo que indica que no se tendrán en cuenta áreas administrativas (tales como: oficinas, archivo recepción, cocinetas, Vestier, etc.) ni el almacén de repuestos </t>
  </si>
  <si>
    <t>JUAN MANUEL GARCIA
MATRICULA:
A05042008-71799703</t>
  </si>
  <si>
    <t>LUZ ADIELA CARDENAS TOBON</t>
  </si>
  <si>
    <t>97-111</t>
  </si>
  <si>
    <t>SST: JHON EDWARD ZAPATA</t>
  </si>
  <si>
    <t>263-272
258 PLANO</t>
  </si>
  <si>
    <t>162 -172</t>
  </si>
  <si>
    <t>MEDELLÍN
CALLE 44 # 68-75</t>
  </si>
  <si>
    <t>MARIA ALEJANDRA CARDONA CARDONA</t>
  </si>
  <si>
    <t>CINDY YULIETH LEON USUGA</t>
  </si>
  <si>
    <t>CALLE 38#52-73</t>
  </si>
  <si>
    <t>LUIS FERNANDO GIL CORREA
MATRICULA.
05700-58102</t>
  </si>
  <si>
    <t>101-122</t>
  </si>
  <si>
    <t>NO CUMPLE</t>
  </si>
  <si>
    <t>4. REQUISITOS DE PARTICIPACIÓN Y HABILITACIÓN
5.3. CAPACIDAD TÉCNICA 
5.3.5. Cpuestos de trabajo</t>
  </si>
  <si>
    <t>Cant de puestos</t>
  </si>
  <si>
    <t>El proponente deberá contar con un mínimo de diez (10) puestos de trabajo instalados y en y en funcionamiento, cada uno con un área mínima de 2mt x 1.5 mt, estos deberán estar debidamente pintados y demarcados con zonas de libre circulación, para el mantenimiento de las motocicletas. Cada puesto de trabajo debe estar demarcado con zonas de libre circulación y debe disponer de mesa elevadora neumática e hidráulica y por cada dos (2) puestos de trabajo un (1) kit con la herramienta básica.</t>
  </si>
  <si>
    <t>117-122</t>
  </si>
  <si>
    <t>101-102</t>
  </si>
  <si>
    <t>45 REQUISITOS DE PARTICIPACIÓN Y HABILITACIÓN
5.3. CAPACIDAD TÉCNICA 
5.3.6. Kit de herramienta básica</t>
  </si>
  <si>
    <t>Cantidad</t>
  </si>
  <si>
    <t>JUEGO DE LLAVES HEXAGONALES</t>
  </si>
  <si>
    <t>VERIFICADO EN VISITA</t>
  </si>
  <si>
    <t>626-627</t>
  </si>
  <si>
    <t>KIT DESTORNILLADORES(Mínimo 4 de pla y 4 de estrella)</t>
  </si>
  <si>
    <t>JUEGO DE DADOS Y RATCHET (con un mínimo de copas hasta la 32)</t>
  </si>
  <si>
    <t>ALICATE</t>
  </si>
  <si>
    <t>KIT LLAVES ALLEN</t>
  </si>
  <si>
    <t>PINZA PROFESIONAL DE PUNTA</t>
  </si>
  <si>
    <t>MARTILLO DE GOMA</t>
  </si>
  <si>
    <t>LLAVE DE EXPANSIÓN</t>
  </si>
  <si>
    <t>HOMBRESOLO</t>
  </si>
  <si>
    <t>CORTAFRÍO</t>
  </si>
  <si>
    <t>MULTIMETRO</t>
  </si>
  <si>
    <t>5 REQUISITOS DE PARTICIPACIÓN Y HABILITACIÓN
5.3. CAPACIDAD TÉCNICA 
5.3.7. Kit de herramienta especializada</t>
  </si>
  <si>
    <t>SCANNER OBD MULTIMARCA</t>
  </si>
  <si>
    <t>SE VERIFICA EN VISITA TECNICA</t>
  </si>
  <si>
    <t>627-628</t>
  </si>
  <si>
    <t>MESA ELEVADORA NEUMÁTICA E HIDRAÚLICA</t>
  </si>
  <si>
    <t>SOLDADOR ELÉCTRICO</t>
  </si>
  <si>
    <t>PISTOLA NEUMÁTICA</t>
  </si>
  <si>
    <t>TORQUÍMETRO</t>
  </si>
  <si>
    <t>CALIBRADOR DE LÁMINAS</t>
  </si>
  <si>
    <t>COMPRESOR DE AIRE</t>
  </si>
  <si>
    <t>RED DE AIRE</t>
  </si>
  <si>
    <t>NO</t>
  </si>
  <si>
    <t>MEDIDOR DE PRESION LLANTA</t>
  </si>
  <si>
    <t>DESTORNILLADOR DE IMPACTO</t>
  </si>
  <si>
    <t>BOMBA DE VACÍO PARA PURGAR FRENOS</t>
  </si>
  <si>
    <t>EXTRACTOR DE VOLANTES</t>
  </si>
  <si>
    <t>ANALIZADOR DE BATERÍA</t>
  </si>
  <si>
    <t>CARGADOR DE BATERIA</t>
  </si>
  <si>
    <t>MULTIMETRO DGITAL</t>
  </si>
  <si>
    <t>4. REQUISITOS DE PARTICIPACIÓN Y HABILITACIÓN
5.3. CAPACIDAD TÉCNICA 
5.3.8. CCTV</t>
  </si>
  <si>
    <t>DIAS DE GRABACIÓN</t>
  </si>
  <si>
    <t>Los talleres deberán contar con un sistema de circuito cerrado de televisión (CCTV), el cual deberá permitir su ampliación o escalabilidad conforme a las necesidades que identifique la supervisión, con el fin de garantizar el control y seguimiento de las actividades.
En caso de presentarse fallas en cualquiera de los equipos que integran el sistema de CCTV, el contratista deberá realizar su reparación o reposición en un plazo máximo de veinticuatro (24) horas, con el fin de evitar la pérdida de registros y evidencias.
Así mismo, el sistema deberá garantizar que las grabaciones se almacenen en una resolución mínima en alta definición (HD) para la totalidad de las cámaras, con una capacidad mínima de almacenamiento no inferior a treinta (30) días, donde se realice el respectivo backup, el cual deberá ser guardado durante los siguientes sesenta (60) días.
La acreditación de lo anteriormente descrito se realizará mediante la visita técnica efectuada por la Entidad, en la cual se verificará la existencia, funcionamiento y cumplimiento de las condiciones exigidas para el sistema de CCTV y quedará consignada en el acta.</t>
  </si>
  <si>
    <t>90- 3 MESES FULL HD
23 CÁMARAS</t>
  </si>
  <si>
    <t>100 dias
31 camaras</t>
  </si>
  <si>
    <t>75 DIAS DE GRABACION FULL HD</t>
  </si>
  <si>
    <t>90DÍAS GRABACION FULL HD</t>
  </si>
  <si>
    <t>120 DIAS DE GRABACIONFULL HD</t>
  </si>
  <si>
    <t>4. REQUISITOS DE PARTICIPACIÓN Y HABILITACIÓN
5.3. CAPACIDAD TÉCNICA 
5.3.9. Uso del Suelo</t>
  </si>
  <si>
    <t>El proponente deberá acreditar que el establecimiento de comercio donde se ejecutarán las
actividades objeto del contrato cuenta con un uso del suelo compatible con dichas actividades,
de conformidad con la normativa urbanística vigente.
Para tal efecto, deberá aportar:
• Concepto técnico de uso del suelo expedido por la autoridad competente, o
• Documento equivalente emitido por la Secretaría de Planeación municipal o distrital, o
quien haga sus veces
Lo anterior, en cumplimiento de lo dispuesto en la Ley 388 de 1997, el Decreto 1077 de 2015 y
el Plan de Ordenamiento Territorial (POT) vigente del municipio donde se encuentre ubicado el
establecimiento.</t>
  </si>
  <si>
    <t>CURADURIA URBANA 3 DE MEDELLIN - CONCEPTO PERMITIDA CLL 30 No. 59-58</t>
  </si>
  <si>
    <t>CURADURIA URBANA TERCERA DE MEDELLIN
PERMITIDA
CALLE 30 No 59-66</t>
  </si>
  <si>
    <t>275-276</t>
  </si>
  <si>
    <t>CURADURIA URBANA PRIMERA DE MEDELLIN
PERMITIDA
CALLE 65 #55 a 43</t>
  </si>
  <si>
    <t>195-196</t>
  </si>
  <si>
    <t>CURADURIA URBANA PRIMERA MEDELLIN
CALLE 38 No 52-73
PERMITIDA</t>
  </si>
  <si>
    <t>127-130</t>
  </si>
  <si>
    <t>5. REQUISITOS DE PARTICIPACIÓN Y HABILITACIÓN
5.3. CAPACIDAD TÉCNICA 
5.3.10. Concepto técnico de seguridad humana y protección contra incendios</t>
  </si>
  <si>
    <t>El proponente deberá acreditar que el establecimiento de comercio donde se ejecutarán las  actividades objeto del contrato cumple con las condiciones de seguridad humana</t>
  </si>
  <si>
    <t>Concepto Técnico de Bomberos vigente
Documento equivalente que haga sus veces, emitido por la autoridad de gestión del riesgo o entidad competente conforme a la organización administrativa del respectivo 
municipio o distrito. 
Encontrarse vigente al momento del cierre del proceso. 
Corresponder exactamente a la dirección del establecimiento donde se ejecutará el  contrato.
Contener concepto favorable o apto para el desarrollo de la actividad económica  propuesta. 
No presentar condicionamientos pendientes, medidas correctivas vigentes o requerimientos no subsanados que afecten la operación. 
Incluir, cuando aplique, la clasificación del nivel de riesgo del establecimiento conforme a la actividad desarrollada</t>
  </si>
  <si>
    <t>ES-149-32 HASTA EL 12/06/2027
DAGRD</t>
  </si>
  <si>
    <t>114-116</t>
  </si>
  <si>
    <t>3705
25 de mayo de 2027
DAGRD</t>
  </si>
  <si>
    <t>277-278</t>
  </si>
  <si>
    <t>12593
25 DE MAYO DE 2027</t>
  </si>
  <si>
    <t>197-200</t>
  </si>
  <si>
    <t>158-163</t>
  </si>
  <si>
    <t>ES- 15561
HASTA EL 29/06/2027</t>
  </si>
  <si>
    <t>131-134</t>
  </si>
  <si>
    <t xml:space="preserve">5. REQUISITOS DE PARTICIPACIÓN Y HABILITACIÓN
5.3. CAPACIDAD TÉCNICA 
5.3.11. Cumplimiento de la normativa Ambiental: </t>
  </si>
  <si>
    <t xml:space="preserve">Para ello, deberá aportar evidencia de los siguientes documentos: 
• Registro como generador de residuos peligrosos ante la autoridad ambiental  competente vigente. 
• Contrato o certificación vigente con gestor autorizado para la recolección y disposición 
final de residuos peligrosos. 
• Procedimiento o plan de manejo de residuos peligrosos implementado en sus instalaciones. </t>
  </si>
  <si>
    <t>FORMATO 139573</t>
  </si>
  <si>
    <t>117
118
119
120-142</t>
  </si>
  <si>
    <t>FORMATO
158483</t>
  </si>
  <si>
    <t>278-320</t>
  </si>
  <si>
    <t>201-279</t>
  </si>
  <si>
    <t>FORMATO
167873</t>
  </si>
  <si>
    <t>FORMATO 160217</t>
  </si>
  <si>
    <t>138-167</t>
  </si>
  <si>
    <t>JEFE O COORDINADOR</t>
  </si>
  <si>
    <t>PROPONENTE</t>
  </si>
  <si>
    <t>Nombre y apellidos</t>
  </si>
  <si>
    <t>Hoja de vida, debidamente firmada.</t>
  </si>
  <si>
    <t>Documento de Identidad.</t>
  </si>
  <si>
    <t xml:space="preserve"> Técnico,  técnico profesional, tecnólogo o profesional en áreas administrativas, mecánicas,  automotrices o afines en áreas administrativas o afines, o en áreas mecánicas.</t>
  </si>
  <si>
    <t>Contrato firmado por ambas partes.
VINCULACION MINIMO DE 1 MES</t>
  </si>
  <si>
    <t>Certificados laborales o contractuales</t>
  </si>
  <si>
    <t xml:space="preserve">EXPERIENCIA MINIMO 3AÑOS
en cargos similares </t>
  </si>
  <si>
    <t>OBSERVACIONES</t>
  </si>
  <si>
    <t>FOLIO</t>
  </si>
  <si>
    <t>43.810.739</t>
  </si>
  <si>
    <t>CONTADORA PÚBLICA</t>
  </si>
  <si>
    <t>01/01/2017
TERMINO FIJO</t>
  </si>
  <si>
    <t>JAFE</t>
  </si>
  <si>
    <t>9 AÑOS 6 MESES</t>
  </si>
  <si>
    <t>145 A 150</t>
  </si>
  <si>
    <t>EDUIN ALEXANDER GONZALEZ CORREA</t>
  </si>
  <si>
    <t>TECNICO LABORAL POR COMPETENCIAS EN MECANICA AUTOMOTRIZ</t>
  </si>
  <si>
    <t>27/09/2023
INDEFINIDO</t>
  </si>
  <si>
    <t>RUTA 30</t>
  </si>
  <si>
    <t>2AÑOS,  9MESES Y 17 DIAS</t>
  </si>
  <si>
    <t>329-338</t>
  </si>
  <si>
    <t>LUIS FERNANDO RAMIREZ</t>
  </si>
  <si>
    <t>INGENIERO INDUSTRIAL</t>
  </si>
  <si>
    <t>1/06/2026
INDEFINIDO</t>
  </si>
  <si>
    <t>TECNICENTRO FD</t>
  </si>
  <si>
    <t>NO CUMPLE CON LA EXPERICIA REQUERIDA, PUES APORTA UN CERTIFICADO DON DE INDICA QUE ES EL DIRECTOR COMERCIAL</t>
  </si>
  <si>
    <t>378-386</t>
  </si>
  <si>
    <t>FERNEY ACEVEDO CORREA</t>
  </si>
  <si>
    <t>TECNÓLOGO EN MANTANIMIENTO MECATRÓNICO DE AUTOMOTORES</t>
  </si>
  <si>
    <t xml:space="preserve">INDEFINIDO
16/10/2018
</t>
  </si>
  <si>
    <t>INVERSIONES MAX</t>
  </si>
  <si>
    <t>7 AÑOS, 9 MESES Y 28 DÍAS</t>
  </si>
  <si>
    <t>178-192</t>
  </si>
  <si>
    <t>CLAUDIA PATRICIA GOMEZ BUILES</t>
  </si>
  <si>
    <t>TECNICA PROFESIONAL EN PROCESOS EMPRESARIALES</t>
  </si>
  <si>
    <t xml:space="preserve">INDEFINIDO
1/11/2025
</t>
  </si>
  <si>
    <t>ALMOTOS
SERVIAUTECH</t>
  </si>
  <si>
    <t>4 AÑOS, 1 MES Y 14 DIAS</t>
  </si>
  <si>
    <t>169-178</t>
  </si>
  <si>
    <t>Mecánico Automotriz:</t>
  </si>
  <si>
    <t>minimo 5</t>
  </si>
  <si>
    <t xml:space="preserve">Mínimo de cinco
mecánicos automotrices, </t>
  </si>
  <si>
    <t>experiencia mínima de un (1) año</t>
  </si>
  <si>
    <t>OSCAR ESTEBAN URBINA</t>
  </si>
  <si>
    <t>98.326.815</t>
  </si>
  <si>
    <t>TECNICO LABORAL POR COMPETENCIAS EN MANTENIMIENTO Y REPARACION DE MOTOS</t>
  </si>
  <si>
    <t>INDEFINIDO
15/10/2025</t>
  </si>
  <si>
    <t>9 MESES</t>
  </si>
  <si>
    <t>609-616</t>
  </si>
  <si>
    <t>JULIAN DAVID LUNA YELA</t>
  </si>
  <si>
    <t>1085340364</t>
  </si>
  <si>
    <t>TECNICO LABORAL POR COMPETENCIAS EN MANTENIMIENTO, REPARACION Y ELECTRICIDAD DE MOTOCICLETAS 2T Y 4T</t>
  </si>
  <si>
    <t>INDEFINIDO 
25/10/2024</t>
  </si>
  <si>
    <t>RUTA 30
LOKO MOTOS</t>
  </si>
  <si>
    <t>1 AÑO, 8 MESES Y 19 DIAS</t>
  </si>
  <si>
    <t>617-625</t>
  </si>
  <si>
    <t>JULIAN ANDRES BEDOYA BUITRAGO</t>
  </si>
  <si>
    <t>108802350</t>
  </si>
  <si>
    <t>TECNICO LABORAL POR COMPETENCIAS MECANICA Y ELECTRONICA DE MOTOS</t>
  </si>
  <si>
    <t>INDEFINIDO 
15/07/2025</t>
  </si>
  <si>
    <t xml:space="preserve">RUTA 30 </t>
  </si>
  <si>
    <t>2 AÑOS, 8 MESES Y 26 DIAS</t>
  </si>
  <si>
    <t>626-636</t>
  </si>
  <si>
    <t>LUIS MIGUEL SANTACRUZ</t>
  </si>
  <si>
    <t>1007753705</t>
  </si>
  <si>
    <t>TECNICO EN MANTENIMIENTO DE MOTOCICLETAS</t>
  </si>
  <si>
    <t>INDEFINIDO 
21/10/2025</t>
  </si>
  <si>
    <t>8 MESES Y 23 DIAS</t>
  </si>
  <si>
    <t>637-651</t>
  </si>
  <si>
    <t>JOSE ADRIAN USMA</t>
  </si>
  <si>
    <t>1002802276</t>
  </si>
  <si>
    <t>INDEFINIDO 1/06/2026</t>
  </si>
  <si>
    <t>SERVIMOTOR SPORT
RUTA 30</t>
  </si>
  <si>
    <t>1 AÑO Y 1 MES</t>
  </si>
  <si>
    <t>652-676</t>
  </si>
  <si>
    <t xml:space="preserve">
NO CUMPLE</t>
  </si>
  <si>
    <t>INDEFINIDO
11/03/2024</t>
  </si>
  <si>
    <t>MIGUEL ANGEL AGUIRRE GARCIA</t>
  </si>
  <si>
    <t>1020393713</t>
  </si>
  <si>
    <t>TECNICO LABORAL POR COMPETENCIAS EN MECANICA DE MOTOS</t>
  </si>
  <si>
    <t>INDEFINIDO 3/02/2026</t>
  </si>
  <si>
    <t>3 AÑOS, 5 MESES Y 11 DIAS</t>
  </si>
  <si>
    <t>179-195</t>
  </si>
  <si>
    <t>DANIEL RAMIREZ BEDOYA</t>
  </si>
  <si>
    <t>1036659932</t>
  </si>
  <si>
    <t xml:space="preserve">ALMOTOS </t>
  </si>
  <si>
    <t>10 MESES, 12 DIAS</t>
  </si>
  <si>
    <t>196-207</t>
  </si>
  <si>
    <t>HERNAN ANTONIO MARIN QUICENO</t>
  </si>
  <si>
    <t>1015276895</t>
  </si>
  <si>
    <t>TECNICO LABORAL POR COMPETENCIAS EN MECANICA DE MOTOCICLETAS</t>
  </si>
  <si>
    <t>INDEFINIDO
11/07/2016</t>
  </si>
  <si>
    <t>ALMOTOS</t>
  </si>
  <si>
    <t>10 AÑOS, 3 DIAS</t>
  </si>
  <si>
    <t>208-225</t>
  </si>
  <si>
    <t>FERNANDO MARTINEZ GUISAO</t>
  </si>
  <si>
    <t>1032071256</t>
  </si>
  <si>
    <t>MECANICO DE MOTOCICLETAS</t>
  </si>
  <si>
    <t>INDEFINIDO 5/03/2025</t>
  </si>
  <si>
    <t>226-236</t>
  </si>
  <si>
    <t>ANDERSON VELEZ GARCIA</t>
  </si>
  <si>
    <t>1020454794</t>
  </si>
  <si>
    <t>MECANICO DE MOTOS DE ALTO CILINDRAJE</t>
  </si>
  <si>
    <t>INDEFINIDO 
23/05/2023</t>
  </si>
  <si>
    <t xml:space="preserve"> 3 AÑOS, 11 MESES  Y 18 DIAS</t>
  </si>
  <si>
    <t>237-252</t>
  </si>
  <si>
    <t xml:space="preserve">
5.5. FACTORES DE EVALUACIÓN</t>
  </si>
  <si>
    <t>Factor de Evaluación</t>
  </si>
  <si>
    <t>Factor Económico</t>
  </si>
  <si>
    <t>Factor Técnico</t>
  </si>
  <si>
    <t>Emprendimiento de Mujeres</t>
  </si>
  <si>
    <t>Estimulo a la Industria Nacional Colombiana</t>
  </si>
  <si>
    <t>Personal con Discapacidad</t>
  </si>
  <si>
    <t>TOTAL PUNTOS</t>
  </si>
  <si>
    <t>5. CAPITULO - EVALUACIÓN DE LAS PROPUESTAS Y SELECCIÓN DE ALIADOS PROVEEDORES
5.5. FACTORES DE EVALUACIÓN
5.5.1. Factor Económico</t>
  </si>
  <si>
    <t>ÍTEM</t>
  </si>
  <si>
    <t>REQUERIMIENTO</t>
  </si>
  <si>
    <t>PUNTAJE MAXIMO EVALUABLE</t>
  </si>
  <si>
    <t>%</t>
  </si>
  <si>
    <t>Puntos</t>
  </si>
  <si>
    <t>A</t>
  </si>
  <si>
    <t xml:space="preserve">Porcentaje base de descuento será del cuatro por ciento (4%), por lo cual los proponentes  deberán presentar su oferta para este criterio a partir de dicho porcentaje, pudiendo ofertar  hasta un máximo del veinte por ciento (20%) para efectos de la asignación de puntaje </t>
  </si>
  <si>
    <t>ANEXO No. 10</t>
  </si>
  <si>
    <t xml:space="preserve">TOTAL </t>
  </si>
  <si>
    <t>-</t>
  </si>
  <si>
    <t xml:space="preserve">5. CAPITULO - EVALUACIÓN DE LAS PROPUESTAS Y SELECCIÓN DE ALIADOS PROVEEDORES
5.5. FACTORES DE EVALUACIÓN
5.5.2.1. Personal adicional (120puntos) </t>
  </si>
  <si>
    <t>CAPACIDAD TÉCNICA</t>
  </si>
  <si>
    <t>puntos</t>
  </si>
  <si>
    <t>folio</t>
  </si>
  <si>
    <t>1 Mecánico</t>
  </si>
  <si>
    <t>B</t>
  </si>
  <si>
    <t>2 Mecánicos</t>
  </si>
  <si>
    <t>C</t>
  </si>
  <si>
    <t>3 Mecánicos</t>
  </si>
  <si>
    <t>320-335</t>
  </si>
  <si>
    <t>679-715</t>
  </si>
  <si>
    <t>255-289</t>
  </si>
  <si>
    <t>ANEXO No. 20</t>
  </si>
  <si>
    <t>720-760</t>
  </si>
  <si>
    <t xml:space="preserve">5. CAPITULO - EVALUACIÓN DE LAS PROPUESTAS Y SELECCIÓN DE ALIADOS PROVEEDORES
5.5. FACTORES DE EVALUACIÓN
5.5.2.2. Puestos de trabajo adicional (120puntos) </t>
  </si>
  <si>
    <t>1-2 puestos adicionales</t>
  </si>
  <si>
    <t>3-4 puestos adicionales</t>
  </si>
  <si>
    <t>EN LA VISITA SE EVIDENCIAN 5 PUESTOS ADICIONALES, SIN EMBARGO AL VERIFICAR EN EL PLANO SOLO CUMPLEN 4 LAS MEDIDAS</t>
  </si>
  <si>
    <t>5 puestos o más</t>
  </si>
  <si>
    <t>Anexo No. 21</t>
  </si>
  <si>
    <t xml:space="preserve">5. CAPITULO - EVALUACIÓN DE LAS PROPUESTAS Y SELECCIÓN DE ALIADOS PROVEEDORES
5.2. FACTORES DE EVALUACIÓN
5.5.2.1. Personal adicional (120puntos) </t>
  </si>
  <si>
    <t xml:space="preserve">Se otorgarán hasta ciento veinte (120) puntos al proponente que acredite, mediante certificación vigente, su condición de distribuidor autorizado, proveedor autorizado, comercializador autorizado, o mediante carta expedida por fabricante, importador, concesionario o proveedor autorizado, que certifique que el oferente adquiere y suministra repuestos originales de las marcas referenciadas de motocicletas
</t>
  </si>
  <si>
    <t>• AKT
• AUTECO
• HONDA
• KAWASAKI
• SUZUKI
• YAMAHA</t>
  </si>
  <si>
    <t>718-734</t>
  </si>
  <si>
    <t>solo acredita suzuki, no se evidencia la relacion comercial de la empresa principal con el distribuidor</t>
  </si>
  <si>
    <t>763-783 f mal folead, se salta la 782 y tiene la 783 de la a a la f</t>
  </si>
  <si>
    <t>763- 783 f</t>
  </si>
  <si>
    <t>337-349</t>
  </si>
  <si>
    <t>5. REQUISITOS DE PARTICIPACIÓN Y HABILITACIÓN
5.4. CAPACIDAD TÉCNICA 
5.5.2.4 Moto grúa</t>
  </si>
  <si>
    <t>PUNTOS</t>
  </si>
  <si>
    <t>Se otorgarán ciento veinte (120) puntos al proponente que acredite la disponibilidad de una (1) moto grúa o cualquier otro vehículo o equipo técnicamente equivalente y deberá acreditar, el cumplimiento de las siguientes especificaciones técnicas mínimas: 
(i)	Capacidad de carga mínima de 500 kg para movilizar simultáneamente mínimo dos (2) motocicletas de hasta 200 kg cada una; 
(ii)	Plataforma o platón especializado de mínimo 3 metros de longitud por 1.8 metros de ancho, en lámina estriada antideslizante; 
(iii)	Rampa de acceso, manual o hidráulica, de mínimo 35-40 cm de ancho y ángulo máximo de 15°; 
(iv)	Sistema de sujeción con mínimo dos (2) puntos de anclaje por motocicleta mediante correas tipo trinquete de 400 kg de capacidad; y 
(v)	Sistema de iluminación y señalización reglamentaria conforme a las normas de tránsito vigentes.</t>
  </si>
  <si>
    <t>CONVENIO CON DUBAN USMA
LINEA NKR
MODELO 2007
PLACA USB 174</t>
  </si>
  <si>
    <t>353-355</t>
  </si>
  <si>
    <t>CONVENIO DE SERVICIO
PLACA: NNL 750
MODELO 2024
LINEA: MINI TRUCK</t>
  </si>
  <si>
    <t>735-741</t>
  </si>
  <si>
    <t>NO APORTA DOCUMENTOS PARA ACREDITAR MOTROGRUA</t>
  </si>
  <si>
    <t>CERTIFICADO DE DOSPONIBILDIAD Y MATRICULA</t>
  </si>
  <si>
    <t>302-307</t>
  </si>
  <si>
    <t>CONVENIO CORPORATIVO</t>
  </si>
  <si>
    <t>291-301</t>
  </si>
  <si>
    <t>matrícula de propiedad y/o contrato de la moto grúa</t>
  </si>
  <si>
    <t>No. 1002926975, PLACA USB 174</t>
  </si>
  <si>
    <t>No 10032844288, PLACA NNAL750</t>
  </si>
  <si>
    <t xml:space="preserve">NO APORTA </t>
  </si>
  <si>
    <t>No10032411547
PLACA:NLW741</t>
  </si>
  <si>
    <t>SOAT vigente</t>
  </si>
  <si>
    <t>APORTA DOCUMENTO</t>
  </si>
  <si>
    <t>Certificado de revisión técnico mecánica vigente</t>
  </si>
  <si>
    <t>NO APORTA DOCUMENTO</t>
  </si>
  <si>
    <t>NO APLICA</t>
  </si>
  <si>
    <t>Carta de compromiso</t>
  </si>
  <si>
    <t>ITEM</t>
  </si>
  <si>
    <t>CRITERIO</t>
  </si>
  <si>
    <t>APORTO</t>
  </si>
  <si>
    <t>PUNTAJE</t>
  </si>
  <si>
    <t>5.5.3</t>
  </si>
  <si>
    <t>Emprendimientos y empresas de mujeres</t>
  </si>
  <si>
    <t>550-559</t>
  </si>
  <si>
    <t>LA PLANILLA NO ES LEGIBLE</t>
  </si>
  <si>
    <t>302-313</t>
  </si>
  <si>
    <t>LA PLANILLA DE PAGO NO ACREDITA LOS ULTIMOS 12 MESES PAGADOS, SOLO ESTA HASTA EL MES DE MAYO Y A LA FECHA DEL PROCESO YA SE TENIA QUE TENER PAGA EL MES DE JUNIO</t>
  </si>
  <si>
    <t>5.5.4.</t>
  </si>
  <si>
    <t>Estímulo a la industria Nacional Colombiana</t>
  </si>
  <si>
    <t>5.5.5</t>
  </si>
  <si>
    <t>Personal con discapacidad</t>
  </si>
  <si>
    <t>TOTAL</t>
  </si>
  <si>
    <t>2. INVERSIONES MAX S.A.S.
NIT 811.010.230-2</t>
  </si>
  <si>
    <t>5-6</t>
  </si>
  <si>
    <t>7</t>
  </si>
  <si>
    <t>8-18</t>
  </si>
  <si>
    <t>CUMPLE OBJETO SOCIAL CON OBJETO DEL LOTE 2</t>
  </si>
  <si>
    <t>N.A.</t>
  </si>
  <si>
    <t>19-24</t>
  </si>
  <si>
    <t>25-27</t>
  </si>
  <si>
    <t>APORTA TP Y JCC DEL REVISOR FISCAL</t>
  </si>
  <si>
    <t>28-64</t>
  </si>
  <si>
    <t>RENOVADO Y EN FIRME. 
NO REPORTA MULTAS O SANCIONES</t>
  </si>
  <si>
    <t>65-66</t>
  </si>
  <si>
    <t>67-68</t>
  </si>
  <si>
    <t>69</t>
  </si>
  <si>
    <t>71</t>
  </si>
  <si>
    <t>72</t>
  </si>
  <si>
    <t>73</t>
  </si>
  <si>
    <t>74-75</t>
  </si>
  <si>
    <t>76</t>
  </si>
  <si>
    <t>ASEGURADORA SOLIDARIA N° 496-47-994000024906</t>
  </si>
  <si>
    <t>77-94</t>
  </si>
  <si>
    <t>3. INVERSIONES XOS S.A.S
NIT. 811.006.026-0</t>
  </si>
  <si>
    <t>1-3</t>
  </si>
  <si>
    <t>4</t>
  </si>
  <si>
    <t>5-13</t>
  </si>
  <si>
    <t>14-16</t>
  </si>
  <si>
    <t>17-22</t>
  </si>
  <si>
    <t>23-27</t>
  </si>
  <si>
    <t>61-93</t>
  </si>
  <si>
    <t>28-29</t>
  </si>
  <si>
    <t>30-31</t>
  </si>
  <si>
    <t>32</t>
  </si>
  <si>
    <t>33</t>
  </si>
  <si>
    <t>34</t>
  </si>
  <si>
    <t>35</t>
  </si>
  <si>
    <t>36-37</t>
  </si>
  <si>
    <t>38-43</t>
  </si>
  <si>
    <t>44-60</t>
  </si>
  <si>
    <t>CUMPLE OBJETO SOCIAL CON OBJETO DEL LOTE 2
TIENE LIMITACIÓN PARA CONTRATAR</t>
  </si>
  <si>
    <t>NO REQUIERE RF.</t>
  </si>
  <si>
    <t>ASEGURADORA SOLIDARIA N° 496-47-994000024908</t>
  </si>
  <si>
    <t>4. RUTA 30 SOLUTIONS SAS
900.813.442-6</t>
  </si>
  <si>
    <t>5-15</t>
  </si>
  <si>
    <t>CUMPLE OBJETO SOCIAL CON OBJETOS DE LOS LOTES 1, 2 Y 3</t>
  </si>
  <si>
    <t>16-21</t>
  </si>
  <si>
    <t>22-24</t>
  </si>
  <si>
    <t>25-193</t>
  </si>
  <si>
    <t>194-195</t>
  </si>
  <si>
    <t>196-197</t>
  </si>
  <si>
    <t>198</t>
  </si>
  <si>
    <t>199</t>
  </si>
  <si>
    <t>200</t>
  </si>
  <si>
    <t>201</t>
  </si>
  <si>
    <t>202</t>
  </si>
  <si>
    <t>204-205</t>
  </si>
  <si>
    <t>SEGUROS MUNDIAL N° M-100304861</t>
  </si>
  <si>
    <t>206-246</t>
  </si>
  <si>
    <t>5. JAFE S.A.S.
900.221.542-3</t>
  </si>
  <si>
    <t>N.A</t>
  </si>
  <si>
    <t>1</t>
  </si>
  <si>
    <t>2</t>
  </si>
  <si>
    <t>3-7</t>
  </si>
  <si>
    <t>8-10</t>
  </si>
  <si>
    <t>11-12</t>
  </si>
  <si>
    <t>13-50</t>
  </si>
  <si>
    <t>51</t>
  </si>
  <si>
    <t>52</t>
  </si>
  <si>
    <t>53</t>
  </si>
  <si>
    <t>54</t>
  </si>
  <si>
    <t>55</t>
  </si>
  <si>
    <t>56</t>
  </si>
  <si>
    <t>57</t>
  </si>
  <si>
    <t>58-65</t>
  </si>
  <si>
    <t>SEGUROS MUNDIAL N° CEA-100001638</t>
  </si>
  <si>
    <t>66-84</t>
  </si>
  <si>
    <t>6. MUNDOMOTRIZ
NIT. 901.810.895-9</t>
  </si>
  <si>
    <t>CUMPLE OBJETO SOCIAL CON OBJETOS DE LOS LOTES 1,Y 2</t>
  </si>
  <si>
    <t>14-17</t>
  </si>
  <si>
    <t>18-31</t>
  </si>
  <si>
    <t>NO APORTA CERTIFICADO DE JCC DE RF.</t>
  </si>
  <si>
    <t>32-75</t>
  </si>
  <si>
    <t>76-77</t>
  </si>
  <si>
    <t>78-79</t>
  </si>
  <si>
    <t>80</t>
  </si>
  <si>
    <t>81-82</t>
  </si>
  <si>
    <t>83</t>
  </si>
  <si>
    <t>84</t>
  </si>
  <si>
    <t>85-86</t>
  </si>
  <si>
    <t>87-101</t>
  </si>
  <si>
    <t>SEGUROS MUNDIAL N° M-100304863</t>
  </si>
  <si>
    <t>102-126</t>
  </si>
  <si>
    <t>NO HABILITADO</t>
  </si>
  <si>
    <t>Pequeña</t>
  </si>
  <si>
    <t>Mediana</t>
  </si>
  <si>
    <t>MICRO</t>
  </si>
  <si>
    <t>6.MUNDOMOTRIZ
NIT. 901.810.895-9</t>
  </si>
  <si>
    <t>5.JAFE S.A.S.
900.221.542-3</t>
  </si>
  <si>
    <t>3.INVERSIONES XOS S.A.S
NIT. 811.006.026-0</t>
  </si>
  <si>
    <t>4.RUTA 30 SOLUTIONS SAS
900.813.442-6</t>
  </si>
  <si>
    <t xml:space="preserve">4. RUTA 30 SOLUTIONS SAS
900.813.442-6
</t>
  </si>
  <si>
    <t>2.INVERSIONES MAX S.A.S.
NIT 811.010.230-2</t>
  </si>
  <si>
    <t xml:space="preserve">2. INVERSIONES MAX S.A.S.
</t>
  </si>
  <si>
    <t>NIT 811.010.230-2</t>
  </si>
  <si>
    <t xml:space="preserve">3. INVERSIONES XOS S.A.S
</t>
  </si>
  <si>
    <t>NIT. 811.006.026-0</t>
  </si>
  <si>
    <t>NIT. 900.813.442-6</t>
  </si>
  <si>
    <t xml:space="preserve">5. JAFE S.A.S.
</t>
  </si>
  <si>
    <t>NIT. 900.221.542-3</t>
  </si>
  <si>
    <t xml:space="preserve">6. MUNDOMOTRIZ
</t>
  </si>
  <si>
    <t>NIT. 901.810.895-9</t>
  </si>
  <si>
    <t>151-157</t>
  </si>
  <si>
    <t>WILLINGTON LONDOÑO CASTAÑO</t>
  </si>
  <si>
    <t>NEISSER BARON MARTINEZ</t>
  </si>
  <si>
    <t>YEFERZON SALAZAR PEREA</t>
  </si>
  <si>
    <t>71.270.569</t>
  </si>
  <si>
    <t xml:space="preserve">
1.037.612.365</t>
  </si>
  <si>
    <t>1.045.137.716</t>
  </si>
  <si>
    <t>TÉCNICO EN MANTENIMIENTO DE LAS MOTOCICLETAS</t>
  </si>
  <si>
    <t>TÉCNICO LABORAL EN MECÁNICA DE MOTOCICLETAS</t>
  </si>
  <si>
    <t>FIJO
09/06/2025</t>
  </si>
  <si>
    <t>INDEFINIDO
25/10/2024</t>
  </si>
  <si>
    <t>FIJO
11/05/2026</t>
  </si>
  <si>
    <t>NIPPON- INVERSIONES MAX</t>
  </si>
  <si>
    <t>204-216</t>
  </si>
  <si>
    <t>217-228</t>
  </si>
  <si>
    <t>193-203</t>
  </si>
  <si>
    <t>JUAN CAMILO NANCLARES</t>
  </si>
  <si>
    <t>JULIANA CAMPO TAMAYO</t>
  </si>
  <si>
    <t>TÉCNICO EN MANTENIMIENTO DE MOTOCICLETAS Y MOTOCARROS</t>
  </si>
  <si>
    <t>TÉCNICO EN MANTENIMIENTO DE MOTOCICLETAS</t>
  </si>
  <si>
    <t xml:space="preserve">
INVERSIONES MAX
</t>
  </si>
  <si>
    <t>242-254</t>
  </si>
  <si>
    <t>229-241</t>
  </si>
  <si>
    <t>DIEGO ALEXANDER GUTIERREZ ZAPATA</t>
  </si>
  <si>
    <t>TÉCNICO LABORAL POR COMPETENCIAS EN MANTENIMIENTO Y REPARACIÓN DE MOTOS</t>
  </si>
  <si>
    <t>INDEFINIDO
19/03/2024</t>
  </si>
  <si>
    <t>2 AÑOS, 3 AÑOS Y 25 DÍAS</t>
  </si>
  <si>
    <t>RONAL OSORNO LONDOÑO</t>
  </si>
  <si>
    <t>TÉCNICO LABORL POR COMPETENCIAS EN REPARACIÓN DE MOTOS</t>
  </si>
  <si>
    <t>INDEFINIDO
23/04/2024</t>
  </si>
  <si>
    <t>FIJO
18/03/2022</t>
  </si>
  <si>
    <t xml:space="preserve">
JAFE</t>
  </si>
  <si>
    <t>2 AÑOS, 2 MESES Y 21 DÍAS</t>
  </si>
  <si>
    <t>4 AÑOS, 3 MESES Y 26 DÍAS</t>
  </si>
  <si>
    <t>297-301</t>
  </si>
  <si>
    <t>302-306</t>
  </si>
  <si>
    <t>290-296</t>
  </si>
  <si>
    <t>OSCAR DAVID QUICENO</t>
  </si>
  <si>
    <t>1.036.635.707</t>
  </si>
  <si>
    <t>1.152.214.098</t>
  </si>
  <si>
    <t>TÉCNICO LABORAL POR COMPETENCIAS DE MOTOCICLETAS</t>
  </si>
  <si>
    <t>INDEFINIDO
29/05/2024</t>
  </si>
  <si>
    <t xml:space="preserve">
</t>
  </si>
  <si>
    <t>FIJO
07/12/2023</t>
  </si>
  <si>
    <t>2 AÑOS, 1 MES Y 15 DÍAS</t>
  </si>
  <si>
    <t>2 AÑOS, 7 MESES Y 7 DÍAS</t>
  </si>
  <si>
    <t>312-317</t>
  </si>
  <si>
    <t>307-311</t>
  </si>
  <si>
    <t>BRAYHAN HURATADO ARANGO</t>
  </si>
  <si>
    <t>YAMID ALBERTO GUTIERREZ</t>
  </si>
  <si>
    <t>JOSE ALEXANDER LEON ROMERO</t>
  </si>
  <si>
    <t>CLEIBER AMIN HOYOS GALLEGO</t>
  </si>
  <si>
    <t>71.361.893</t>
  </si>
  <si>
    <t>71.765.519</t>
  </si>
  <si>
    <t>MECANICA DE MOTOS</t>
  </si>
  <si>
    <t>MANTENIMIENTO DE MOTOCICLETAS</t>
  </si>
  <si>
    <t>INDEFINIDO 1/08/2025</t>
  </si>
  <si>
    <t>INDEFINIDO
01/06/2026</t>
  </si>
  <si>
    <t>KAWAMOTOS</t>
  </si>
  <si>
    <t>11 MESES Y 13 DIAS</t>
  </si>
  <si>
    <t>5 AÑOS 1 MES Y 2 DIAS</t>
  </si>
  <si>
    <t>650-663</t>
  </si>
  <si>
    <t>664-679</t>
  </si>
  <si>
    <t>ALBEIRO DE JESUS PETRO LOZANO</t>
  </si>
  <si>
    <t>1.033.719.933</t>
  </si>
  <si>
    <t>TECNICO ELECTRICO DE MOTOS</t>
  </si>
  <si>
    <t>SERVICIO TOYOTA J.R</t>
  </si>
  <si>
    <t>2 AÑOS</t>
  </si>
  <si>
    <t>631-649</t>
  </si>
  <si>
    <t>CARLOS ROBERTO RIOS ESPITIA</t>
  </si>
  <si>
    <t>78.707.184</t>
  </si>
  <si>
    <t>MATENIMIENTO DE MOTOCICLETAS</t>
  </si>
  <si>
    <t>INDEFINIDO
 1/06/2026</t>
  </si>
  <si>
    <t>10 AÑOS, 11 MESES 24 DIAS</t>
  </si>
  <si>
    <t xml:space="preserve">680-698
</t>
  </si>
  <si>
    <t>699-719</t>
  </si>
  <si>
    <t>ALEX ERNEY ISAZA CARMONA</t>
  </si>
  <si>
    <t>71.710.941</t>
  </si>
  <si>
    <t>MOTORES DE MOTOCICLETA</t>
  </si>
  <si>
    <t>AFRICA, SERAUTOS</t>
  </si>
  <si>
    <t>4 AÑOS, 4 DIAS</t>
  </si>
  <si>
    <t xml:space="preserve">127-150
</t>
  </si>
  <si>
    <t>CONTRATRO DE ARRENDAMIENTO DESDE 
1/07/2013</t>
  </si>
  <si>
    <t>CUMPLE CON LAS MEDIDAS REQUERIDAS EN LOS PLANOS Y SE VERIFICAN LOS PUESTOS  EN LA VISITA TECNICA</t>
  </si>
  <si>
    <t xml:space="preserve">SE VERIFICA LAS CONDICIONES MINIMAS REQUERIDA EN LA VISITA TECNICA
</t>
  </si>
  <si>
    <t xml:space="preserve">CURADURIA URBANA PRIMERA DE MEDELLIN- CONCEPTO PERMITIDA CALLE 
44 # 68-75
</t>
  </si>
  <si>
    <t xml:space="preserve">5255 HASTA 26/05/2026
DAGRD
</t>
  </si>
  <si>
    <t>165-177</t>
  </si>
  <si>
    <t xml:space="preserve">
TÉCNICO EN MANTENIMIENTO DE MOTOCICLETAS Y MOTOCARROS</t>
  </si>
  <si>
    <t>2 AÑOS 9 MESES</t>
  </si>
  <si>
    <t>1 AÑO. 1 MES Y 10 DIAS</t>
  </si>
  <si>
    <t>NO SE ENCUENTRA AL MOMENTO DE REALIZAR LA VISITA TECNICA</t>
  </si>
  <si>
    <t>4 AÑOS , 10 MESES Y 14 DIAS</t>
  </si>
  <si>
    <t>10 AÑOS, 9 MESES Y 9 DIAS</t>
  </si>
  <si>
    <t>1.152.694.948</t>
  </si>
  <si>
    <t>FIJO 
02/01/2024</t>
  </si>
  <si>
    <t>2 AÑOS, 6 MESES Y 12 DIAS</t>
  </si>
  <si>
    <t>255-293</t>
  </si>
  <si>
    <t>OBSERVACION</t>
  </si>
  <si>
    <t>SOLO SE ACREDITA TAL COMO SE INDICÓ EN EL PLIEGO DE CONDICIONES Y EN LA ADENDA No 2 , LA DISTRIBUCION, COMERCIALIZACION, IMPORTACIÓN (..) DE LAS SIGUIENTES MARCAS:
HONDA, YAMAHA, SUZUKI, AKT, AUTECO</t>
  </si>
  <si>
    <t>INDETERMINADO</t>
  </si>
  <si>
    <t xml:space="preserve">CONTRATO DE ARRENDAMIENTO  Calle 38-# 52-73
</t>
  </si>
  <si>
    <t>FIJO 
03/06/2025</t>
  </si>
  <si>
    <t xml:space="preserve">APORTA 2 CONTRATOS DE LA MISMA PERSONA, EN LA MISMA EMPRESA CON INFORMACION INEXACTA, </t>
  </si>
  <si>
    <t>EL CONTRATO LABORAL DICE QUE INICIA EL 05/03/2025, SIN EMBARGO EN EL FOLIO 235 INDICA QUE SE FRIMO EL 16 DE OCTUBRE DEL 24. 
NO SE ENCUENTRA AL MOMENTO DE REALIZAR LA VISITA TECNICA</t>
  </si>
  <si>
    <t>1 AÑO, 11 MESES Y 26 DIAS</t>
  </si>
  <si>
    <t>SOLO SE ACREDITA TAL COMO SE INDICÓ EN EL PLIEGO DE CONDICIONES Y EN LA ADENDA No 2 , LA DISTRIBUCION, COMERCIALIZACION, IMPORTACIÓN (..) DE LAS SIGUIENTES MARCAS:
HONDA, SUZUKI, AUTECO, YAMAHA</t>
  </si>
  <si>
    <t>MEDELLIN
CALLE 30 No 59-66</t>
  </si>
  <si>
    <t xml:space="preserve">CONTRATRO DE ARRENDAMIENTO DESDE 
01/04/2016
</t>
  </si>
  <si>
    <t>CUMPLE CON LAS MEDIDAS REQUERIDAS EN LOS PLANOS SIN EMBARGO AL VERIFICAR EN LA VISITA TECNICA NO SE ENCUENTRAN DEMARCADOS 6 PUESTOS DE TRABAJO</t>
  </si>
  <si>
    <t>SE VERIFICA LAS CONDICIONES MINIMAS REQUERIDA EN LA VISITA TECNICA</t>
  </si>
  <si>
    <t>EL TIEMPO DE EXPERIENCIA SE ESTA CONTANDO CON EL CONTRATO, EL DE LA CERTIFICACION DIFIERE DEL CONTRATO</t>
  </si>
  <si>
    <t xml:space="preserve">EL CERTIFICADO CONTRACTUAL QUE PRESENTA ES DE RUTA 30 Y LA FECHA QUE INDICA ES DEL 15 DE OCTUBRE DE2024, POR LO CUAL SE TIENE EN CUENTA EL CONTRATO.
NO SE ENCUENTRA AL MOMENTO DE REALIZAR LA VISITA TECNICA </t>
  </si>
  <si>
    <t>EL CERTIFICADO APORTADO DE LA EMPRESA LOKP MOTOS, NO TIENE LOS REQUISITOS MINIMOS ESTABLECIDOS EN EL PLIEGO DE CONDICIONES.
NO SE ENCUENTRA AL MOMENTO DE REALIZAR LA VISITA TECNICA</t>
  </si>
  <si>
    <t xml:space="preserve"> NO CUMPLEN CON LA EXPERIENCIA ESPECIFICA SOLICITADA.
NO SE ENCUENTRA AL MOMENTO DE REALIZAR LA VISITA TECNICA</t>
  </si>
  <si>
    <t xml:space="preserve"> EN EL PLANO APORTADO LOS PUESTOS DE TRABAJO  NO CUMPLEN CON LAS MEDIDAS MINIMAS REQUERIDAS</t>
  </si>
  <si>
    <t>MEDELLIN
CALLE 65 #55 A 43</t>
  </si>
  <si>
    <t>JUAN GABRIEL SANCHEZ
MATRICULA
A26512014-1067850744</t>
  </si>
  <si>
    <t>MARIA ISABEL CECILIA CARDENAS VELEZ</t>
  </si>
  <si>
    <t xml:space="preserve">NO APORTA CONTRATO, SOLO APORTA OTRO SI MODIFICATORIO, PERO NO SE EVIDENCIA EL PLAZO INICIAL NI LAS PRORROGAS
</t>
  </si>
  <si>
    <t>MEDELLIN 
CALLE 30 #59-58</t>
  </si>
  <si>
    <t>CONTRATO DE ARRENDAMIENTO 
DESDE 01/04/2025</t>
  </si>
  <si>
    <t>SOLO SE ACREDITA TAL COMO SE INDICÓ EN EL PLIEGO DE CONDICIONES Y EN LA ADENDA No 2 , LA DISTRIBUCION, COMERCIALIZACION, IMPORTACIÓN (..) DE LAS SIGUIENTES MARCAS:
HONDA, SUZUKI</t>
  </si>
  <si>
    <t>315-332</t>
  </si>
  <si>
    <t>NO CUMPLE CON ESTE ITEM</t>
  </si>
  <si>
    <t>NO APORTA EL FORMATO DE REGISTRO COMO GENERADOR DE RESIDUOS PELIGROSOS ANTE LA AUTORIDAD AMBIENTAL COMPETENTE</t>
  </si>
  <si>
    <t>VERIFICADA CANTIDAD EN VISITA TECNICA, SIN EMBARGO AL VALIDAR EL PLANO NO CUMPLE CON LAS MEDIDAS MINIMAS REQUERIDAS</t>
  </si>
  <si>
    <t>NOCUMPLE CON LA EXPERIENCIA REQUERIDA</t>
  </si>
  <si>
    <t>SOLO SE ACREDITA TAL COMO SE INDICÓ EN EL PLIEGO DE CONDICIONES Y EN LA ADENDA No 2 , LA DISTRIBUCION, COMERCIALIZACION, IMPORTACIÓN (..) DE LAS SIGUIENTES MARCAS: HONDA, SUZUKI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</si>
</sst>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quot;$&quot;\ #,##0"/>
    <numFmt numFmtId="165" formatCode="_(&quot;$&quot;\ * #,##0.00_);_(&quot;$&quot;\ * \(#,##0.00\);_(&quot;$&quot;\ * &quot;-&quot;??_);_(@_)"/>
  </numFmts>
  <fonts count="3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b/>
      <sz val="11"/>
      <color rgb="FF000000"/>
      <name val="Calibri"/>
      <family val="2"/>
    </font>
    <font>
      <b/>
      <sz val="11"/>
      <color rgb="FF000000"/>
      <name val="Aptos Narrow"/>
      <family val="2"/>
      <scheme val="minor"/>
    </font>
    <font>
      <sz val="11"/>
      <color rgb="FF000000"/>
      <name val="Aptos Narrow"/>
      <family val="2"/>
      <scheme val="minor"/>
    </font>
    <font>
      <sz val="9"/>
      <color theme="1"/>
      <name val="Aptos Narrow"/>
      <family val="2"/>
      <scheme val="minor"/>
    </font>
    <font>
      <sz val="11"/>
      <color theme="1"/>
      <name val="Aptos Narrow"/>
      <family val="2"/>
      <scheme val="minor"/>
    </font>
    <font>
      <b/>
      <sz val="15"/>
      <color theme="1"/>
      <name val="Aptos Narrow"/>
      <family val="2"/>
      <scheme val="minor"/>
    </font>
    <font>
      <b/>
      <sz val="12"/>
      <color theme="1"/>
      <name val="Aptos Narrow"/>
      <family val="2"/>
      <scheme val="minor"/>
    </font>
    <font>
      <sz val="11"/>
      <name val="Calibri"/>
      <family val="2"/>
    </font>
    <font>
      <b/>
      <sz val="10"/>
      <color rgb="FF000000"/>
      <name val="Aptos Narrow"/>
      <family val="2"/>
      <scheme val="minor"/>
    </font>
    <font>
      <sz val="11"/>
      <color rgb="FF000000"/>
      <name val="ArialMT"/>
    </font>
    <font>
      <b/>
      <sz val="10"/>
      <name val="Aptos Narrow"/>
      <family val="2"/>
      <scheme val="minor"/>
    </font>
    <font>
      <b/>
      <sz val="10"/>
      <name val="Calibri"/>
      <family val="2"/>
    </font>
    <font>
      <sz val="10"/>
      <name val="Aptos Narrow"/>
      <family val="2"/>
      <scheme val="minor"/>
    </font>
    <font>
      <sz val="11"/>
      <color rgb="FF242424"/>
      <name val="Aptos Narrow"/>
      <family val="2"/>
    </font>
    <font>
      <sz val="9"/>
      <color rgb="FF000000"/>
      <name val="Aptos Narrow"/>
      <family val="2"/>
    </font>
    <font>
      <sz val="11"/>
      <color rgb="FFFF0000"/>
      <name val="Aptos Narrow"/>
      <family val="2"/>
      <scheme val="minor"/>
    </font>
    <font>
      <b/>
      <sz val="11"/>
      <color rgb="FFFF0000"/>
      <name val="Aptos Narrow"/>
      <family val="2"/>
      <scheme val="minor"/>
    </font>
    <font>
      <sz val="11"/>
      <color theme="1"/>
      <name val="Arial"/>
      <family val="2"/>
    </font>
    <font>
      <sz val="11"/>
      <color rgb="FF000000"/>
      <name val="Arial"/>
      <family val="2"/>
    </font>
    <font>
      <b/>
      <sz val="9"/>
      <color rgb="FF000000"/>
      <name val="Arial"/>
      <family val="2"/>
    </font>
    <font>
      <sz val="9"/>
      <color theme="1"/>
      <name val="Arial"/>
      <family val="2"/>
    </font>
    <font>
      <sz val="9"/>
      <color rgb="FF000000"/>
      <name val="Arial"/>
      <family val="2"/>
    </font>
    <font>
      <b/>
      <sz val="10"/>
      <color rgb="FFFF0000"/>
      <name val="Aptos Narrow"/>
      <family val="2"/>
      <scheme val="minor"/>
    </font>
    <font>
      <b/>
      <sz val="8"/>
      <color rgb="FF000000"/>
      <name val="Arial"/>
      <family val="2"/>
    </font>
    <font>
      <sz val="8"/>
      <color theme="1"/>
      <name val="Arial"/>
      <family val="2"/>
    </font>
    <font>
      <sz val="8"/>
      <color rgb="FF000000"/>
      <name val="Arial"/>
      <family val="2"/>
    </font>
    <font>
      <sz val="8"/>
      <color rgb="FFFF0000"/>
      <name val="Arial"/>
      <family val="2"/>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rgb="FF000000"/>
      </patternFill>
    </fill>
    <fill>
      <patternFill patternType="solid">
        <fgColor rgb="FFFFFFFF"/>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6">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165" fontId="8" fillId="0" borderId="0" applyFont="0" applyFill="0" applyBorder="0" applyAlignment="0" applyProtection="0"/>
    <xf numFmtId="42" fontId="8" fillId="0" borderId="0" applyFont="0" applyFill="0" applyBorder="0" applyAlignment="0" applyProtection="0"/>
  </cellStyleXfs>
  <cellXfs count="279">
    <xf numFmtId="0" fontId="0" fillId="0" borderId="0" xfId="0"/>
    <xf numFmtId="0" fontId="0" fillId="0" borderId="1" xfId="0"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vertical="center" wrapText="1"/>
    </xf>
    <xf numFmtId="1" fontId="0" fillId="0" borderId="1" xfId="0" applyNumberFormat="1" applyBorder="1" applyAlignment="1">
      <alignment horizontal="center" vertical="center"/>
    </xf>
    <xf numFmtId="1"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left" vertical="center" wrapText="1"/>
    </xf>
    <xf numFmtId="0" fontId="7"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3" borderId="1" xfId="0" applyFill="1"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0" fillId="2" borderId="1" xfId="0" applyFill="1" applyBorder="1" applyAlignment="1">
      <alignment wrapText="1"/>
    </xf>
    <xf numFmtId="0" fontId="6" fillId="0" borderId="1" xfId="0" applyFont="1" applyBorder="1" applyAlignment="1">
      <alignment horizontal="center" vertical="center"/>
    </xf>
    <xf numFmtId="0" fontId="12" fillId="4" borderId="1" xfId="0" applyFont="1" applyFill="1" applyBorder="1" applyAlignment="1">
      <alignment horizontal="center" vertical="center" wrapText="1"/>
    </xf>
    <xf numFmtId="0" fontId="13" fillId="0" borderId="0" xfId="0" applyFont="1"/>
    <xf numFmtId="0" fontId="0" fillId="0" borderId="1" xfId="0" applyBorder="1"/>
    <xf numFmtId="0" fontId="0" fillId="0" borderId="1" xfId="0" applyBorder="1" applyAlignment="1">
      <alignment horizontal="left" vertical="top"/>
    </xf>
    <xf numFmtId="0" fontId="0" fillId="0" borderId="9" xfId="0" applyBorder="1" applyAlignment="1">
      <alignment horizontal="center" vertical="center"/>
    </xf>
    <xf numFmtId="0" fontId="0" fillId="0" borderId="9" xfId="0" applyBorder="1" applyAlignment="1">
      <alignment horizontal="center" vertical="center" wrapText="1"/>
    </xf>
    <xf numFmtId="0" fontId="14" fillId="0" borderId="0" xfId="0" applyFont="1" applyAlignment="1">
      <alignment wrapText="1"/>
    </xf>
    <xf numFmtId="0" fontId="3" fillId="0" borderId="0" xfId="0" applyFont="1" applyAlignment="1">
      <alignment wrapText="1"/>
    </xf>
    <xf numFmtId="0" fontId="15" fillId="2" borderId="1" xfId="0" applyFont="1" applyFill="1" applyBorder="1" applyAlignment="1">
      <alignment horizontal="center" vertical="center" wrapText="1"/>
    </xf>
    <xf numFmtId="0" fontId="0" fillId="0" borderId="1" xfId="0" applyBorder="1" applyAlignment="1">
      <alignment wrapText="1" shrinkToFit="1"/>
    </xf>
    <xf numFmtId="0" fontId="0" fillId="0" borderId="9" xfId="0" applyBorder="1" applyAlignment="1">
      <alignment horizontal="left" vertical="center" wrapText="1"/>
    </xf>
    <xf numFmtId="0" fontId="0" fillId="0" borderId="1" xfId="0" applyBorder="1" applyAlignment="1">
      <alignment horizontal="left" vertical="top" wrapText="1"/>
    </xf>
    <xf numFmtId="42" fontId="14" fillId="0" borderId="8" xfId="5" applyFont="1" applyFill="1" applyBorder="1" applyAlignment="1">
      <alignment horizontal="center" vertical="center" wrapText="1"/>
    </xf>
    <xf numFmtId="0" fontId="5" fillId="4" borderId="1" xfId="0" applyFont="1" applyFill="1" applyBorder="1" applyAlignment="1">
      <alignment horizontal="center" vertical="center"/>
    </xf>
    <xf numFmtId="42" fontId="14" fillId="0" borderId="7" xfId="5" applyFont="1" applyFill="1" applyBorder="1" applyAlignment="1">
      <alignment horizontal="center" vertical="center" wrapText="1"/>
    </xf>
    <xf numFmtId="0" fontId="5" fillId="4" borderId="1" xfId="0" applyFont="1" applyFill="1" applyBorder="1" applyAlignment="1">
      <alignment vertical="center"/>
    </xf>
    <xf numFmtId="0" fontId="0" fillId="0" borderId="1" xfId="0" applyBorder="1" applyAlignment="1">
      <alignment horizontal="center"/>
    </xf>
    <xf numFmtId="16" fontId="6" fillId="0" borderId="1" xfId="0" applyNumberFormat="1" applyFont="1" applyBorder="1" applyAlignment="1">
      <alignment horizontal="center" vertical="center" wrapText="1"/>
    </xf>
    <xf numFmtId="0" fontId="0" fillId="0" borderId="1" xfId="0" applyBorder="1" applyAlignment="1">
      <alignment vertical="center" wrapText="1"/>
    </xf>
    <xf numFmtId="1" fontId="0" fillId="0" borderId="1" xfId="0" applyNumberFormat="1" applyBorder="1" applyAlignment="1">
      <alignment horizontal="center" vertical="center" wrapText="1"/>
    </xf>
    <xf numFmtId="37" fontId="16" fillId="0" borderId="1" xfId="4" applyNumberFormat="1" applyFont="1" applyFill="1" applyBorder="1" applyAlignment="1">
      <alignment horizontal="center" vertical="center" wrapText="1"/>
    </xf>
    <xf numFmtId="0" fontId="16" fillId="0" borderId="1" xfId="0" applyFont="1" applyBorder="1" applyAlignment="1">
      <alignment horizontal="center" vertical="center" wrapText="1"/>
    </xf>
    <xf numFmtId="49" fontId="16" fillId="0" borderId="1" xfId="4" applyNumberFormat="1" applyFont="1" applyFill="1" applyBorder="1" applyAlignment="1">
      <alignment horizontal="center" vertical="center" wrapText="1"/>
    </xf>
    <xf numFmtId="14" fontId="16" fillId="0" borderId="1" xfId="0" applyNumberFormat="1" applyFont="1" applyBorder="1" applyAlignment="1">
      <alignment horizontal="center" vertical="center" wrapText="1"/>
    </xf>
    <xf numFmtId="42" fontId="16" fillId="0" borderId="1" xfId="5" applyFont="1" applyFill="1" applyBorder="1" applyAlignment="1">
      <alignment horizontal="center" vertical="center" wrapText="1"/>
    </xf>
    <xf numFmtId="49" fontId="16" fillId="0" borderId="7" xfId="4" applyNumberFormat="1" applyFont="1" applyFill="1" applyBorder="1" applyAlignment="1">
      <alignment horizontal="center" vertical="center" wrapText="1"/>
    </xf>
    <xf numFmtId="42" fontId="16" fillId="0" borderId="7" xfId="5" applyFont="1" applyFill="1" applyBorder="1" applyAlignment="1">
      <alignment horizontal="center" vertical="center" wrapText="1"/>
    </xf>
    <xf numFmtId="0" fontId="14" fillId="0" borderId="8" xfId="0" applyFont="1" applyBorder="1" applyAlignment="1">
      <alignment horizontal="center" vertical="center" wrapText="1"/>
    </xf>
    <xf numFmtId="37" fontId="16" fillId="0" borderId="1" xfId="0" applyNumberFormat="1" applyFont="1" applyBorder="1" applyAlignment="1">
      <alignment horizontal="center" vertical="center" wrapText="1"/>
    </xf>
    <xf numFmtId="0" fontId="6" fillId="0" borderId="8" xfId="0" applyFont="1" applyBorder="1" applyAlignment="1">
      <alignment horizontal="center" vertical="center" wrapText="1"/>
    </xf>
    <xf numFmtId="49" fontId="16" fillId="0" borderId="7" xfId="4" applyNumberFormat="1" applyFont="1" applyFill="1" applyBorder="1" applyAlignment="1">
      <alignment vertical="center" wrapText="1"/>
    </xf>
    <xf numFmtId="37" fontId="16" fillId="0" borderId="7" xfId="4" applyNumberFormat="1" applyFont="1" applyFill="1" applyBorder="1" applyAlignment="1">
      <alignment vertical="center" wrapText="1"/>
    </xf>
    <xf numFmtId="0" fontId="16" fillId="0" borderId="7" xfId="0" applyFont="1" applyBorder="1" applyAlignment="1">
      <alignment vertical="center" wrapText="1"/>
    </xf>
    <xf numFmtId="14" fontId="16" fillId="0" borderId="7" xfId="0" applyNumberFormat="1" applyFont="1" applyBorder="1" applyAlignment="1">
      <alignment vertical="center" wrapText="1"/>
    </xf>
    <xf numFmtId="37" fontId="16" fillId="0" borderId="7" xfId="0" applyNumberFormat="1" applyFont="1" applyBorder="1" applyAlignment="1">
      <alignment vertical="center" wrapText="1"/>
    </xf>
    <xf numFmtId="37" fontId="16" fillId="0" borderId="1" xfId="4" applyNumberFormat="1" applyFont="1" applyFill="1" applyBorder="1" applyAlignment="1">
      <alignment vertical="center" wrapText="1"/>
    </xf>
    <xf numFmtId="0" fontId="16" fillId="0" borderId="1" xfId="0" applyFont="1" applyBorder="1" applyAlignment="1">
      <alignment vertical="center" wrapText="1"/>
    </xf>
    <xf numFmtId="49" fontId="16" fillId="0" borderId="1" xfId="4" applyNumberFormat="1" applyFont="1" applyFill="1" applyBorder="1" applyAlignment="1">
      <alignment vertical="center" wrapText="1"/>
    </xf>
    <xf numFmtId="14" fontId="16" fillId="0" borderId="1" xfId="0" applyNumberFormat="1" applyFont="1" applyBorder="1" applyAlignment="1">
      <alignment vertical="center" wrapText="1"/>
    </xf>
    <xf numFmtId="37" fontId="16" fillId="0" borderId="1" xfId="0" applyNumberFormat="1" applyFont="1" applyBorder="1" applyAlignment="1">
      <alignment vertical="center" wrapText="1"/>
    </xf>
    <xf numFmtId="0" fontId="6" fillId="5"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wrapText="1"/>
    </xf>
    <xf numFmtId="0" fontId="6" fillId="0" borderId="11" xfId="0" applyFont="1" applyBorder="1" applyAlignment="1">
      <alignment horizontal="center" vertical="center" wrapText="1"/>
    </xf>
    <xf numFmtId="0" fontId="14" fillId="0" borderId="0" xfId="0" applyFont="1" applyAlignment="1">
      <alignment horizontal="left" vertical="center" wrapText="1"/>
    </xf>
    <xf numFmtId="0" fontId="15" fillId="2" borderId="1" xfId="0" applyFont="1" applyFill="1" applyBorder="1" applyAlignment="1">
      <alignment horizontal="left" vertical="center" wrapText="1"/>
    </xf>
    <xf numFmtId="49" fontId="16" fillId="0" borderId="1" xfId="4" applyNumberFormat="1" applyFont="1" applyFill="1" applyBorder="1" applyAlignment="1">
      <alignment horizontal="left" vertical="center" wrapText="1"/>
    </xf>
    <xf numFmtId="49" fontId="16" fillId="0" borderId="7" xfId="4" applyNumberFormat="1" applyFont="1" applyFill="1" applyBorder="1" applyAlignment="1">
      <alignment horizontal="left" vertical="center" wrapText="1"/>
    </xf>
    <xf numFmtId="0" fontId="3" fillId="0" borderId="0" xfId="0" applyFont="1" applyAlignment="1">
      <alignment horizontal="left" vertical="center" wrapText="1"/>
    </xf>
    <xf numFmtId="0" fontId="14" fillId="0" borderId="0" xfId="0" applyFont="1" applyAlignment="1">
      <alignment horizontal="center" wrapText="1"/>
    </xf>
    <xf numFmtId="0" fontId="3" fillId="0" borderId="0" xfId="0" applyFont="1" applyAlignment="1">
      <alignment horizontal="center" wrapText="1"/>
    </xf>
    <xf numFmtId="0" fontId="5" fillId="4" borderId="2" xfId="0" applyFont="1" applyFill="1" applyBorder="1" applyAlignment="1">
      <alignment horizontal="center" vertical="center" wrapText="1"/>
    </xf>
    <xf numFmtId="0" fontId="5" fillId="4" borderId="13" xfId="0" applyFont="1" applyFill="1" applyBorder="1" applyAlignment="1">
      <alignment horizontal="center" vertical="center" wrapText="1"/>
    </xf>
    <xf numFmtId="37" fontId="16" fillId="0" borderId="1" xfId="4" applyNumberFormat="1" applyFont="1" applyBorder="1" applyAlignment="1">
      <alignment horizontal="center" vertical="center" wrapText="1"/>
    </xf>
    <xf numFmtId="3" fontId="16" fillId="0" borderId="1" xfId="0" applyNumberFormat="1" applyFont="1" applyBorder="1" applyAlignment="1">
      <alignment horizontal="center" vertical="center" wrapText="1"/>
    </xf>
    <xf numFmtId="37" fontId="16" fillId="0" borderId="7" xfId="4" applyNumberFormat="1"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7" xfId="0" applyFont="1" applyBorder="1" applyAlignment="1">
      <alignment horizontal="center" vertical="center" wrapText="1"/>
    </xf>
    <xf numFmtId="49" fontId="16" fillId="0" borderId="9" xfId="4" applyNumberFormat="1" applyFont="1" applyFill="1" applyBorder="1" applyAlignment="1">
      <alignment horizontal="left" vertical="center" wrapText="1"/>
    </xf>
    <xf numFmtId="14" fontId="16" fillId="0" borderId="9" xfId="0" applyNumberFormat="1" applyFont="1" applyBorder="1" applyAlignment="1">
      <alignment horizontal="center" vertical="center" wrapText="1"/>
    </xf>
    <xf numFmtId="14" fontId="16" fillId="0" borderId="7" xfId="0" applyNumberFormat="1" applyFont="1" applyBorder="1" applyAlignment="1">
      <alignment horizontal="center" vertical="center" wrapText="1"/>
    </xf>
    <xf numFmtId="49" fontId="16" fillId="0" borderId="9" xfId="4" applyNumberFormat="1" applyFont="1" applyFill="1" applyBorder="1" applyAlignment="1">
      <alignment horizontal="center" vertical="center" wrapText="1"/>
    </xf>
    <xf numFmtId="37" fontId="16" fillId="0" borderId="7" xfId="0" applyNumberFormat="1" applyFont="1" applyBorder="1" applyAlignment="1">
      <alignment horizontal="center" vertical="center"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3" fontId="21" fillId="0" borderId="1" xfId="1" applyNumberFormat="1" applyFont="1" applyBorder="1" applyAlignment="1">
      <alignment horizontal="center" vertical="center"/>
    </xf>
    <xf numFmtId="14" fontId="21" fillId="0" borderId="1" xfId="0" applyNumberFormat="1" applyFont="1" applyBorder="1" applyAlignment="1">
      <alignment horizontal="center" vertical="center"/>
    </xf>
    <xf numFmtId="164" fontId="21" fillId="0" borderId="1" xfId="2" applyNumberFormat="1" applyFont="1" applyFill="1" applyBorder="1" applyAlignment="1">
      <alignment vertical="center"/>
    </xf>
    <xf numFmtId="0" fontId="2" fillId="2" borderId="1" xfId="0" applyFont="1" applyFill="1" applyBorder="1" applyAlignment="1">
      <alignment vertical="center" wrapText="1"/>
    </xf>
    <xf numFmtId="0" fontId="23" fillId="4" borderId="1" xfId="0" applyFont="1" applyFill="1" applyBorder="1" applyAlignment="1">
      <alignment horizontal="center" vertical="center" wrapText="1"/>
    </xf>
    <xf numFmtId="0" fontId="24" fillId="0" borderId="0" xfId="0" applyFont="1"/>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center"/>
    </xf>
    <xf numFmtId="0" fontId="24" fillId="0" borderId="0" xfId="0" applyFont="1" applyAlignment="1">
      <alignment horizontal="left" vertical="top"/>
    </xf>
    <xf numFmtId="0" fontId="24" fillId="0" borderId="0" xfId="0" applyFont="1" applyAlignment="1">
      <alignment horizontal="center"/>
    </xf>
    <xf numFmtId="0" fontId="6" fillId="0" borderId="1" xfId="0" applyFont="1" applyBorder="1" applyAlignment="1">
      <alignment horizontal="left" vertical="center" wrapText="1"/>
    </xf>
    <xf numFmtId="37" fontId="14" fillId="2" borderId="1" xfId="4" applyNumberFormat="1" applyFont="1" applyFill="1" applyBorder="1" applyAlignment="1">
      <alignment vertical="center" wrapText="1"/>
    </xf>
    <xf numFmtId="1" fontId="16" fillId="0" borderId="1" xfId="0" applyNumberFormat="1" applyFont="1" applyBorder="1" applyAlignment="1">
      <alignment vertical="center" wrapText="1"/>
    </xf>
    <xf numFmtId="42" fontId="16" fillId="0" borderId="1" xfId="5" applyFont="1" applyFill="1" applyBorder="1" applyAlignment="1">
      <alignment vertical="center" wrapText="1"/>
    </xf>
    <xf numFmtId="42" fontId="14" fillId="0" borderId="9" xfId="5" applyFont="1" applyFill="1" applyBorder="1" applyAlignment="1">
      <alignment vertical="center" wrapText="1"/>
    </xf>
    <xf numFmtId="0" fontId="14" fillId="0" borderId="9" xfId="0" applyFont="1" applyBorder="1" applyAlignment="1">
      <alignment vertical="center" wrapText="1"/>
    </xf>
    <xf numFmtId="42" fontId="26" fillId="0" borderId="7" xfId="5" applyFont="1" applyFill="1" applyBorder="1" applyAlignment="1">
      <alignment horizontal="center" vertical="center" wrapText="1"/>
    </xf>
    <xf numFmtId="37" fontId="16" fillId="0" borderId="9" xfId="4" applyNumberFormat="1" applyFont="1" applyFill="1" applyBorder="1" applyAlignment="1">
      <alignment vertical="center" wrapText="1"/>
    </xf>
    <xf numFmtId="0" fontId="16" fillId="0" borderId="9" xfId="0" applyFont="1" applyBorder="1" applyAlignment="1">
      <alignment vertical="center" wrapText="1"/>
    </xf>
    <xf numFmtId="42" fontId="16" fillId="0" borderId="7" xfId="5" applyFont="1" applyFill="1" applyBorder="1" applyAlignment="1">
      <alignment vertical="center" wrapText="1"/>
    </xf>
    <xf numFmtId="42" fontId="26" fillId="0" borderId="1" xfId="5" applyFont="1" applyFill="1" applyBorder="1" applyAlignment="1">
      <alignment vertical="center" wrapText="1"/>
    </xf>
    <xf numFmtId="0" fontId="14" fillId="0" borderId="0" xfId="0" applyFont="1" applyAlignment="1">
      <alignment horizontal="center" vertical="center" wrapText="1"/>
    </xf>
    <xf numFmtId="0" fontId="3" fillId="0" borderId="0" xfId="0" applyFont="1" applyAlignment="1">
      <alignment horizontal="center" vertical="center" wrapText="1"/>
    </xf>
    <xf numFmtId="42" fontId="26" fillId="0" borderId="1" xfId="5" applyFont="1" applyFill="1" applyBorder="1" applyAlignment="1">
      <alignment horizontal="center" vertical="center" wrapText="1"/>
    </xf>
    <xf numFmtId="0" fontId="26" fillId="0" borderId="1" xfId="0" applyFont="1" applyBorder="1" applyAlignment="1">
      <alignment horizontal="center" vertical="center" wrapText="1"/>
    </xf>
    <xf numFmtId="37" fontId="16" fillId="0" borderId="1" xfId="4" applyNumberFormat="1" applyFont="1" applyBorder="1" applyAlignment="1">
      <alignment vertical="center" wrapText="1"/>
    </xf>
    <xf numFmtId="42" fontId="14" fillId="0" borderId="1" xfId="5" applyFont="1" applyFill="1" applyBorder="1" applyAlignment="1">
      <alignment vertical="center" wrapText="1"/>
    </xf>
    <xf numFmtId="37" fontId="16" fillId="0" borderId="9" xfId="0" applyNumberFormat="1" applyFont="1" applyBorder="1" applyAlignment="1">
      <alignment vertical="center" wrapText="1"/>
    </xf>
    <xf numFmtId="37" fontId="16" fillId="0" borderId="17" xfId="4" applyNumberFormat="1" applyFont="1" applyFill="1" applyBorder="1" applyAlignment="1">
      <alignment vertical="center" wrapText="1"/>
    </xf>
    <xf numFmtId="0" fontId="16" fillId="0" borderId="17" xfId="0" applyFont="1" applyBorder="1" applyAlignment="1">
      <alignment vertical="center" wrapText="1"/>
    </xf>
    <xf numFmtId="49" fontId="16" fillId="0" borderId="17" xfId="4" applyNumberFormat="1" applyFont="1" applyFill="1" applyBorder="1" applyAlignment="1">
      <alignment horizontal="center" vertical="center" wrapText="1"/>
    </xf>
    <xf numFmtId="49" fontId="16" fillId="0" borderId="17" xfId="4" applyNumberFormat="1" applyFont="1" applyFill="1" applyBorder="1" applyAlignment="1">
      <alignment horizontal="left" vertical="center" wrapText="1"/>
    </xf>
    <xf numFmtId="14" fontId="16" fillId="0" borderId="17" xfId="0" applyNumberFormat="1" applyFont="1" applyBorder="1" applyAlignment="1">
      <alignment vertical="center" wrapText="1"/>
    </xf>
    <xf numFmtId="37" fontId="16" fillId="0" borderId="17" xfId="0" applyNumberFormat="1" applyFont="1" applyBorder="1" applyAlignment="1">
      <alignment vertical="center" wrapText="1"/>
    </xf>
    <xf numFmtId="42" fontId="16" fillId="0" borderId="17" xfId="5" applyFont="1" applyFill="1" applyBorder="1" applyAlignment="1">
      <alignment horizontal="center" vertical="center" wrapText="1"/>
    </xf>
    <xf numFmtId="42" fontId="26" fillId="0" borderId="18" xfId="5" applyFont="1" applyFill="1" applyBorder="1" applyAlignment="1">
      <alignment horizontal="center" vertical="center" wrapText="1"/>
    </xf>
    <xf numFmtId="42" fontId="14" fillId="0" borderId="20" xfId="5" applyFont="1" applyFill="1" applyBorder="1" applyAlignment="1">
      <alignment horizontal="center" vertical="center" wrapText="1"/>
    </xf>
    <xf numFmtId="37" fontId="16" fillId="0" borderId="22" xfId="4" applyNumberFormat="1" applyFont="1" applyFill="1" applyBorder="1" applyAlignment="1">
      <alignment vertical="center" wrapText="1"/>
    </xf>
    <xf numFmtId="0" fontId="16" fillId="0" borderId="22" xfId="0" applyFont="1" applyBorder="1" applyAlignment="1">
      <alignment vertical="center" wrapText="1"/>
    </xf>
    <xf numFmtId="49" fontId="16" fillId="0" borderId="22" xfId="4" applyNumberFormat="1" applyFont="1" applyFill="1" applyBorder="1" applyAlignment="1">
      <alignment horizontal="center" vertical="center" wrapText="1"/>
    </xf>
    <xf numFmtId="49" fontId="16" fillId="0" borderId="22" xfId="4" applyNumberFormat="1" applyFont="1" applyFill="1" applyBorder="1" applyAlignment="1">
      <alignment horizontal="left" vertical="center" wrapText="1"/>
    </xf>
    <xf numFmtId="14" fontId="16" fillId="0" borderId="22" xfId="0" applyNumberFormat="1" applyFont="1" applyBorder="1" applyAlignment="1">
      <alignment vertical="center" wrapText="1"/>
    </xf>
    <xf numFmtId="37" fontId="16" fillId="0" borderId="22" xfId="0" applyNumberFormat="1" applyFont="1" applyBorder="1" applyAlignment="1">
      <alignment vertical="center" wrapText="1"/>
    </xf>
    <xf numFmtId="42" fontId="16" fillId="0" borderId="22" xfId="5" applyFont="1" applyFill="1" applyBorder="1" applyAlignment="1">
      <alignment horizontal="center" vertical="center" wrapText="1"/>
    </xf>
    <xf numFmtId="42" fontId="26" fillId="0" borderId="20" xfId="5" applyFont="1" applyFill="1" applyBorder="1" applyAlignment="1">
      <alignment horizontal="center" vertical="center" wrapText="1"/>
    </xf>
    <xf numFmtId="37" fontId="16" fillId="0" borderId="17" xfId="4" applyNumberFormat="1" applyFont="1" applyBorder="1" applyAlignment="1">
      <alignment vertical="center" wrapText="1"/>
    </xf>
    <xf numFmtId="42" fontId="16" fillId="0" borderId="17" xfId="5" applyFont="1" applyFill="1" applyBorder="1" applyAlignment="1">
      <alignment vertical="center" wrapText="1"/>
    </xf>
    <xf numFmtId="49" fontId="16" fillId="0" borderId="22" xfId="4" applyNumberFormat="1" applyFont="1" applyFill="1" applyBorder="1" applyAlignment="1">
      <alignment vertical="center" wrapText="1"/>
    </xf>
    <xf numFmtId="42" fontId="16" fillId="0" borderId="22" xfId="5" applyFont="1" applyFill="1" applyBorder="1" applyAlignment="1">
      <alignment vertical="center" wrapText="1"/>
    </xf>
    <xf numFmtId="49" fontId="16" fillId="0" borderId="17" xfId="4" applyNumberFormat="1" applyFont="1" applyFill="1" applyBorder="1" applyAlignment="1">
      <alignment vertical="center" wrapText="1"/>
    </xf>
    <xf numFmtId="37" fontId="16" fillId="0" borderId="17" xfId="4" applyNumberFormat="1"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9" xfId="0" applyFont="1" applyFill="1" applyBorder="1" applyAlignment="1">
      <alignment horizontal="left" vertical="center" wrapText="1"/>
    </xf>
    <xf numFmtId="42" fontId="14" fillId="0" borderId="18" xfId="5" applyFont="1" applyFill="1" applyBorder="1" applyAlignment="1">
      <alignment vertical="center" wrapText="1"/>
    </xf>
    <xf numFmtId="42" fontId="26" fillId="0" borderId="20" xfId="5" applyFont="1" applyFill="1" applyBorder="1" applyAlignment="1">
      <alignment vertical="center" wrapText="1"/>
    </xf>
    <xf numFmtId="42" fontId="14" fillId="0" borderId="20" xfId="5" applyFont="1" applyFill="1" applyBorder="1" applyAlignment="1">
      <alignment vertical="center" wrapText="1"/>
    </xf>
    <xf numFmtId="49" fontId="14" fillId="0" borderId="20" xfId="4" applyNumberFormat="1" applyFont="1" applyFill="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3" fontId="3" fillId="0" borderId="22" xfId="0" applyNumberFormat="1" applyFont="1" applyBorder="1" applyAlignment="1">
      <alignment horizontal="center" vertical="center" wrapText="1"/>
    </xf>
    <xf numFmtId="37" fontId="16" fillId="0" borderId="25" xfId="0" applyNumberFormat="1" applyFont="1" applyBorder="1" applyAlignment="1">
      <alignment vertical="center" wrapText="1"/>
    </xf>
    <xf numFmtId="0" fontId="16" fillId="0" borderId="25" xfId="0" applyFont="1" applyBorder="1" applyAlignment="1">
      <alignment vertical="center" wrapText="1"/>
    </xf>
    <xf numFmtId="42" fontId="16" fillId="0" borderId="25" xfId="5" applyFont="1" applyBorder="1" applyAlignment="1">
      <alignment vertical="center" wrapText="1"/>
    </xf>
    <xf numFmtId="42" fontId="26" fillId="0" borderId="23" xfId="5" applyFont="1" applyFill="1" applyBorder="1" applyAlignment="1">
      <alignment vertical="center" wrapText="1"/>
    </xf>
    <xf numFmtId="0" fontId="0" fillId="2" borderId="1" xfId="0" applyFill="1" applyBorder="1" applyAlignment="1">
      <alignment horizontal="center" vertical="center" wrapText="1"/>
    </xf>
    <xf numFmtId="6" fontId="22" fillId="0" borderId="1" xfId="0" applyNumberFormat="1" applyFont="1" applyBorder="1" applyAlignment="1">
      <alignment vertical="center"/>
    </xf>
    <xf numFmtId="0" fontId="16" fillId="0" borderId="1" xfId="0" applyFont="1" applyBorder="1" applyAlignment="1">
      <alignment horizontal="left" vertical="center" wrapText="1"/>
    </xf>
    <xf numFmtId="0" fontId="0" fillId="0" borderId="13" xfId="0" applyBorder="1" applyAlignment="1">
      <alignment vertical="center" wrapText="1"/>
    </xf>
    <xf numFmtId="0" fontId="0" fillId="0" borderId="13" xfId="0" applyBorder="1"/>
    <xf numFmtId="0" fontId="5" fillId="4" borderId="2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6" fillId="0" borderId="29" xfId="0" applyFont="1" applyBorder="1" applyAlignment="1">
      <alignment horizontal="center" vertical="center" wrapText="1"/>
    </xf>
    <xf numFmtId="0" fontId="6" fillId="0" borderId="20" xfId="0" applyFont="1" applyBorder="1" applyAlignment="1">
      <alignment horizontal="center" vertical="center" wrapText="1"/>
    </xf>
    <xf numFmtId="0" fontId="5" fillId="4" borderId="30" xfId="0" applyFont="1" applyFill="1" applyBorder="1" applyAlignment="1">
      <alignment vertical="center"/>
    </xf>
    <xf numFmtId="0" fontId="27" fillId="4" borderId="1" xfId="0" applyFont="1" applyFill="1" applyBorder="1" applyAlignment="1">
      <alignment horizontal="center" vertical="center" wrapText="1"/>
    </xf>
    <xf numFmtId="0" fontId="28" fillId="0" borderId="0" xfId="0" applyFont="1"/>
    <xf numFmtId="0" fontId="29" fillId="0" borderId="1" xfId="0" applyFont="1" applyBorder="1" applyAlignment="1">
      <alignment horizontal="center" vertical="center" wrapText="1"/>
    </xf>
    <xf numFmtId="0" fontId="29" fillId="0" borderId="1" xfId="0" applyFont="1" applyBorder="1" applyAlignment="1">
      <alignment horizontal="left" vertical="top"/>
    </xf>
    <xf numFmtId="0" fontId="29" fillId="0" borderId="1" xfId="0" applyFont="1" applyBorder="1" applyAlignment="1">
      <alignment horizontal="center"/>
    </xf>
    <xf numFmtId="37" fontId="14" fillId="2" borderId="1" xfId="4" applyNumberFormat="1" applyFont="1" applyFill="1" applyBorder="1" applyAlignment="1">
      <alignment horizontal="left" vertical="center" wrapText="1"/>
    </xf>
    <xf numFmtId="0" fontId="30" fillId="0" borderId="1" xfId="0" applyFont="1" applyBorder="1" applyAlignment="1">
      <alignment horizontal="center" vertical="center" wrapText="1"/>
    </xf>
    <xf numFmtId="0" fontId="1" fillId="2" borderId="10" xfId="0" applyFont="1" applyFill="1"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2" fontId="0" fillId="0" borderId="1" xfId="0" applyNumberFormat="1" applyBorder="1" applyAlignment="1">
      <alignment horizontal="center" vertical="center"/>
    </xf>
    <xf numFmtId="10" fontId="0" fillId="0" borderId="1" xfId="3" applyNumberFormat="1" applyFont="1" applyBorder="1" applyAlignment="1">
      <alignment horizontal="center" vertical="center"/>
    </xf>
    <xf numFmtId="164" fontId="0" fillId="0" borderId="1" xfId="2" applyNumberFormat="1" applyFont="1" applyBorder="1" applyAlignment="1">
      <alignment horizontal="center" vertical="center"/>
    </xf>
    <xf numFmtId="0" fontId="17" fillId="0" borderId="1" xfId="0" applyFont="1" applyBorder="1"/>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8" fillId="0" borderId="1" xfId="0" applyFont="1" applyBorder="1" applyAlignment="1">
      <alignment wrapText="1"/>
    </xf>
    <xf numFmtId="0" fontId="13" fillId="0" borderId="1" xfId="0" applyFont="1" applyBorder="1"/>
    <xf numFmtId="0" fontId="25" fillId="0" borderId="1" xfId="0" applyFont="1" applyBorder="1" applyAlignment="1">
      <alignment horizontal="left" vertical="center" wrapText="1"/>
    </xf>
    <xf numFmtId="0" fontId="25" fillId="0" borderId="1" xfId="0" applyFont="1" applyBorder="1" applyAlignment="1">
      <alignment horizontal="left" vertical="center"/>
    </xf>
    <xf numFmtId="0" fontId="28" fillId="0" borderId="1" xfId="0" applyFont="1" applyBorder="1" applyAlignment="1">
      <alignment horizontal="center" vertical="center"/>
    </xf>
    <xf numFmtId="0" fontId="29" fillId="0" borderId="1" xfId="0" applyFont="1" applyBorder="1" applyAlignment="1">
      <alignment horizontal="center" vertical="center"/>
    </xf>
    <xf numFmtId="0" fontId="29" fillId="0" borderId="1" xfId="0" applyFont="1" applyBorder="1" applyAlignment="1">
      <alignment horizontal="left" vertical="center" wrapText="1"/>
    </xf>
    <xf numFmtId="0" fontId="29" fillId="0" borderId="1" xfId="0" applyFont="1" applyBorder="1" applyAlignment="1">
      <alignment horizontal="left" vertical="center"/>
    </xf>
    <xf numFmtId="0" fontId="23" fillId="4" borderId="2"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3" fillId="4" borderId="13" xfId="0"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3" fillId="4" borderId="4" xfId="0" applyFont="1" applyFill="1" applyBorder="1" applyAlignment="1">
      <alignment horizontal="center" vertical="center"/>
    </xf>
    <xf numFmtId="0" fontId="23" fillId="4" borderId="15" xfId="0" applyFont="1" applyFill="1" applyBorder="1" applyAlignment="1">
      <alignment horizontal="center" vertical="center"/>
    </xf>
    <xf numFmtId="0" fontId="23" fillId="4" borderId="5"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14" fontId="3" fillId="0" borderId="9"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5" fillId="2" borderId="1" xfId="0" applyFont="1" applyFill="1" applyBorder="1" applyAlignment="1">
      <alignment horizontal="center" wrapText="1"/>
    </xf>
    <xf numFmtId="0" fontId="0" fillId="0" borderId="1" xfId="0"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0" fillId="0" borderId="1" xfId="0" applyBorder="1" applyAlignment="1">
      <alignment vertical="center" wrapText="1"/>
    </xf>
    <xf numFmtId="0" fontId="1" fillId="2" borderId="1" xfId="0" applyFont="1" applyFill="1" applyBorder="1" applyAlignment="1">
      <alignment horizontal="center" vertical="center"/>
    </xf>
    <xf numFmtId="0" fontId="10" fillId="2" borderId="1" xfId="0" applyFont="1" applyFill="1" applyBorder="1" applyAlignment="1">
      <alignment horizont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 xfId="0" applyFont="1" applyFill="1" applyBorder="1" applyAlignment="1">
      <alignment horizontal="center" vertical="center"/>
    </xf>
    <xf numFmtId="0" fontId="20" fillId="4" borderId="1" xfId="0" applyFont="1" applyFill="1" applyBorder="1" applyAlignment="1">
      <alignment horizontal="center" vertical="center"/>
    </xf>
    <xf numFmtId="0" fontId="27"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0" fontId="27" fillId="4" borderId="4" xfId="0" applyFont="1" applyFill="1" applyBorder="1" applyAlignment="1">
      <alignment horizontal="center" vertical="center"/>
    </xf>
    <xf numFmtId="0" fontId="27" fillId="4" borderId="15" xfId="0" applyFont="1" applyFill="1" applyBorder="1" applyAlignment="1">
      <alignment horizontal="center" vertical="center"/>
    </xf>
    <xf numFmtId="0" fontId="27" fillId="4" borderId="5" xfId="0" applyFont="1" applyFill="1" applyBorder="1" applyAlignment="1">
      <alignment horizontal="center" vertical="center"/>
    </xf>
    <xf numFmtId="0" fontId="27" fillId="4" borderId="2"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27" fillId="4" borderId="13" xfId="0" applyFont="1" applyFill="1" applyBorder="1" applyAlignment="1">
      <alignment horizontal="center" vertical="center" wrapText="1"/>
    </xf>
    <xf numFmtId="37" fontId="14" fillId="2" borderId="16" xfId="4" applyNumberFormat="1" applyFont="1" applyFill="1" applyBorder="1" applyAlignment="1">
      <alignment horizontal="center" vertical="center" wrapText="1"/>
    </xf>
    <xf numFmtId="37" fontId="14" fillId="2" borderId="19" xfId="4" applyNumberFormat="1" applyFont="1" applyFill="1" applyBorder="1" applyAlignment="1">
      <alignment horizontal="center" vertical="center" wrapText="1"/>
    </xf>
    <xf numFmtId="37" fontId="14" fillId="2" borderId="21" xfId="4" applyNumberFormat="1" applyFont="1" applyFill="1" applyBorder="1" applyAlignment="1">
      <alignment horizontal="center" vertical="center" wrapText="1"/>
    </xf>
    <xf numFmtId="37" fontId="14" fillId="2" borderId="8" xfId="4" applyNumberFormat="1" applyFont="1" applyFill="1" applyBorder="1" applyAlignment="1">
      <alignment horizontal="center" vertical="center" wrapText="1"/>
    </xf>
    <xf numFmtId="37" fontId="14" fillId="2" borderId="24" xfId="4" applyNumberFormat="1" applyFont="1" applyFill="1" applyBorder="1" applyAlignment="1">
      <alignment horizontal="center" vertical="center" wrapText="1"/>
    </xf>
    <xf numFmtId="37" fontId="14" fillId="2" borderId="7" xfId="4" applyNumberFormat="1" applyFont="1" applyFill="1" applyBorder="1" applyAlignment="1">
      <alignment horizontal="center" vertical="center" wrapText="1"/>
    </xf>
    <xf numFmtId="0" fontId="1" fillId="2" borderId="3" xfId="0" applyFont="1" applyFill="1" applyBorder="1" applyAlignment="1">
      <alignment horizontal="center" wrapText="1"/>
    </xf>
    <xf numFmtId="0" fontId="1" fillId="2" borderId="10" xfId="0" applyFont="1" applyFill="1" applyBorder="1" applyAlignment="1">
      <alignment horizontal="center" wrapText="1"/>
    </xf>
    <xf numFmtId="0" fontId="4"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22"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6"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1" fillId="2" borderId="1" xfId="0" applyFont="1" applyFill="1" applyBorder="1"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cellXfs>
  <cellStyles count="6">
    <cellStyle name="Millares" xfId="1" builtinId="3"/>
    <cellStyle name="Moneda" xfId="2" builtinId="4"/>
    <cellStyle name="Moneda [0]" xfId="5" builtinId="7"/>
    <cellStyle name="Moneda 2" xfId="4" xr:uid="{B6BA560B-4559-4C87-A02E-E26EDEFFF537}"/>
    <cellStyle name="Normal" xfId="0" builtinId="0"/>
    <cellStyle name="Porcentaje" xfId="3" builtinId="5"/>
  </cellStyles>
  <dxfs count="51">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9FB9E-9467-4361-8EBB-57858FD2D673}">
  <sheetPr codeName="Hoja1">
    <tabColor rgb="FFFFFF00"/>
  </sheetPr>
  <dimension ref="A1:W21"/>
  <sheetViews>
    <sheetView showGridLines="0" zoomScale="85" zoomScaleNormal="55" workbookViewId="0">
      <pane xSplit="2" ySplit="3" topLeftCell="Q4" activePane="bottomRight" state="frozen"/>
      <selection pane="topRight" sqref="A1:H1"/>
      <selection pane="bottomLeft" sqref="A1:H1"/>
      <selection pane="bottomRight" activeCell="Q6" sqref="Q6"/>
    </sheetView>
  </sheetViews>
  <sheetFormatPr baseColWidth="10" defaultColWidth="9.109375" defaultRowHeight="15" customHeight="1"/>
  <cols>
    <col min="1" max="1" width="13.5546875" style="17" customWidth="1"/>
    <col min="2" max="2" width="81.33203125" style="17" customWidth="1"/>
    <col min="3" max="3" width="18.77734375" style="17" customWidth="1"/>
    <col min="4" max="4" width="15.6640625" style="17" customWidth="1"/>
    <col min="5" max="5" width="30.6640625" style="17" customWidth="1"/>
    <col min="6" max="6" width="11.44140625" style="17" customWidth="1"/>
    <col min="7" max="7" width="18.77734375" style="17" customWidth="1"/>
    <col min="8" max="8" width="15.6640625" style="17" customWidth="1"/>
    <col min="9" max="9" width="30.6640625" style="17" customWidth="1"/>
    <col min="10" max="10" width="11.44140625" style="17" customWidth="1"/>
    <col min="11" max="12" width="15.6640625" style="17" customWidth="1"/>
    <col min="13" max="13" width="10.6640625" style="17" customWidth="1"/>
    <col min="14" max="14" width="30.6640625" style="17" customWidth="1"/>
    <col min="15" max="15" width="11.44140625" style="17" customWidth="1"/>
    <col min="16" max="16" width="18.77734375" style="17" customWidth="1"/>
    <col min="17" max="17" width="15.77734375" style="17" customWidth="1"/>
    <col min="18" max="18" width="30.6640625" style="17" customWidth="1"/>
    <col min="19" max="19" width="11.44140625" style="17" customWidth="1"/>
    <col min="20" max="20" width="18.77734375" style="17" customWidth="1"/>
    <col min="21" max="21" width="15.6640625" style="17" customWidth="1"/>
    <col min="22" max="22" width="30.6640625" style="17" customWidth="1"/>
    <col min="23" max="23" width="11.44140625" style="17" customWidth="1"/>
    <col min="24" max="16384" width="9.109375" style="17"/>
  </cols>
  <sheetData>
    <row r="1" spans="1:23" ht="45" customHeight="1">
      <c r="A1" s="207"/>
      <c r="B1" s="208"/>
      <c r="C1" s="211" t="s">
        <v>501</v>
      </c>
      <c r="D1" s="212"/>
      <c r="E1" s="212"/>
      <c r="F1" s="213"/>
      <c r="G1" s="211" t="s">
        <v>503</v>
      </c>
      <c r="H1" s="212"/>
      <c r="I1" s="212"/>
      <c r="J1" s="213"/>
      <c r="K1" s="211" t="s">
        <v>441</v>
      </c>
      <c r="L1" s="212"/>
      <c r="M1" s="212"/>
      <c r="N1" s="212"/>
      <c r="O1" s="213"/>
      <c r="P1" s="211" t="s">
        <v>506</v>
      </c>
      <c r="Q1" s="212"/>
      <c r="R1" s="212"/>
      <c r="S1" s="213"/>
      <c r="T1" s="211" t="s">
        <v>508</v>
      </c>
      <c r="U1" s="212"/>
      <c r="V1" s="212"/>
      <c r="W1" s="213"/>
    </row>
    <row r="2" spans="1:23" ht="24" customHeight="1">
      <c r="A2" s="209"/>
      <c r="B2" s="210"/>
      <c r="C2" s="2" t="s">
        <v>502</v>
      </c>
      <c r="D2" s="214" t="s">
        <v>2</v>
      </c>
      <c r="E2" s="215" t="s">
        <v>0</v>
      </c>
      <c r="F2" s="215" t="s">
        <v>1</v>
      </c>
      <c r="G2" s="2" t="s">
        <v>504</v>
      </c>
      <c r="H2" s="214" t="s">
        <v>2</v>
      </c>
      <c r="I2" s="103" t="s">
        <v>0</v>
      </c>
      <c r="J2" s="103" t="s">
        <v>1</v>
      </c>
      <c r="K2" s="211" t="s">
        <v>505</v>
      </c>
      <c r="L2" s="211"/>
      <c r="M2" s="214" t="s">
        <v>3</v>
      </c>
      <c r="N2" s="215" t="s">
        <v>0</v>
      </c>
      <c r="O2" s="215" t="s">
        <v>1</v>
      </c>
      <c r="P2" s="2" t="s">
        <v>507</v>
      </c>
      <c r="Q2" s="214" t="s">
        <v>3</v>
      </c>
      <c r="R2" s="215" t="s">
        <v>0</v>
      </c>
      <c r="S2" s="215" t="s">
        <v>1</v>
      </c>
      <c r="T2" s="2" t="s">
        <v>509</v>
      </c>
      <c r="U2" s="214" t="s">
        <v>3</v>
      </c>
      <c r="V2" s="215" t="s">
        <v>0</v>
      </c>
      <c r="W2" s="215" t="s">
        <v>1</v>
      </c>
    </row>
    <row r="3" spans="1:23" ht="28.95" customHeight="1">
      <c r="A3" s="2" t="s">
        <v>4</v>
      </c>
      <c r="B3" s="2" t="s">
        <v>5</v>
      </c>
      <c r="C3" s="2" t="s">
        <v>6</v>
      </c>
      <c r="D3" s="214"/>
      <c r="E3" s="216"/>
      <c r="F3" s="216"/>
      <c r="G3" s="2" t="s">
        <v>6</v>
      </c>
      <c r="H3" s="214"/>
      <c r="I3" s="103"/>
      <c r="J3" s="103"/>
      <c r="K3" s="211" t="s">
        <v>6</v>
      </c>
      <c r="L3" s="211"/>
      <c r="M3" s="214"/>
      <c r="N3" s="216"/>
      <c r="O3" s="216"/>
      <c r="P3" s="2" t="s">
        <v>6</v>
      </c>
      <c r="Q3" s="214"/>
      <c r="R3" s="216"/>
      <c r="S3" s="216"/>
      <c r="T3" s="2" t="s">
        <v>6</v>
      </c>
      <c r="U3" s="214"/>
      <c r="V3" s="216"/>
      <c r="W3" s="216"/>
    </row>
    <row r="4" spans="1:23" ht="14.4">
      <c r="A4" s="3" t="s">
        <v>7</v>
      </c>
      <c r="B4" s="4" t="s">
        <v>8</v>
      </c>
      <c r="C4" s="3" t="s">
        <v>76</v>
      </c>
      <c r="D4" s="5" t="s">
        <v>401</v>
      </c>
      <c r="E4" s="18"/>
      <c r="F4" s="6" t="s">
        <v>160</v>
      </c>
      <c r="G4" s="3" t="s">
        <v>76</v>
      </c>
      <c r="H4" s="5" t="s">
        <v>422</v>
      </c>
      <c r="I4" s="18"/>
      <c r="J4" s="6" t="s">
        <v>160</v>
      </c>
      <c r="K4" s="218" t="s">
        <v>76</v>
      </c>
      <c r="L4" s="219"/>
      <c r="M4" s="5" t="s">
        <v>422</v>
      </c>
      <c r="N4" s="18"/>
      <c r="O4" s="6" t="s">
        <v>160</v>
      </c>
      <c r="P4" s="3" t="s">
        <v>76</v>
      </c>
      <c r="Q4" s="5" t="s">
        <v>459</v>
      </c>
      <c r="R4" s="18"/>
      <c r="S4" s="6" t="s">
        <v>160</v>
      </c>
      <c r="T4" s="3" t="s">
        <v>76</v>
      </c>
      <c r="U4" s="5" t="s">
        <v>422</v>
      </c>
      <c r="V4" s="18"/>
      <c r="W4" s="6" t="s">
        <v>160</v>
      </c>
    </row>
    <row r="5" spans="1:23" ht="14.4">
      <c r="A5" s="3" t="s">
        <v>9</v>
      </c>
      <c r="B5" s="4" t="s">
        <v>10</v>
      </c>
      <c r="C5" s="3" t="s">
        <v>76</v>
      </c>
      <c r="D5" s="5" t="s">
        <v>402</v>
      </c>
      <c r="E5" s="3"/>
      <c r="F5" s="6" t="s">
        <v>160</v>
      </c>
      <c r="G5" s="3" t="s">
        <v>76</v>
      </c>
      <c r="H5" s="5" t="s">
        <v>423</v>
      </c>
      <c r="I5" s="3"/>
      <c r="J5" s="6" t="s">
        <v>160</v>
      </c>
      <c r="K5" s="218" t="s">
        <v>76</v>
      </c>
      <c r="L5" s="219"/>
      <c r="M5" s="5" t="s">
        <v>423</v>
      </c>
      <c r="N5" s="3"/>
      <c r="O5" s="6" t="s">
        <v>160</v>
      </c>
      <c r="P5" s="3" t="s">
        <v>76</v>
      </c>
      <c r="Q5" s="5" t="s">
        <v>460</v>
      </c>
      <c r="R5" s="3"/>
      <c r="S5" s="6" t="s">
        <v>160</v>
      </c>
      <c r="T5" s="3" t="s">
        <v>76</v>
      </c>
      <c r="U5" s="5" t="s">
        <v>423</v>
      </c>
      <c r="V5" s="3"/>
      <c r="W5" s="6" t="s">
        <v>160</v>
      </c>
    </row>
    <row r="6" spans="1:23" ht="57.6">
      <c r="A6" s="217" t="s">
        <v>11</v>
      </c>
      <c r="B6" s="4" t="s">
        <v>12</v>
      </c>
      <c r="C6" s="3" t="s">
        <v>76</v>
      </c>
      <c r="D6" s="5" t="s">
        <v>403</v>
      </c>
      <c r="E6" s="5" t="s">
        <v>404</v>
      </c>
      <c r="F6" s="6" t="s">
        <v>160</v>
      </c>
      <c r="G6" s="3" t="s">
        <v>76</v>
      </c>
      <c r="H6" s="5" t="s">
        <v>424</v>
      </c>
      <c r="I6" s="5" t="s">
        <v>438</v>
      </c>
      <c r="J6" s="6" t="s">
        <v>160</v>
      </c>
      <c r="K6" s="218" t="s">
        <v>76</v>
      </c>
      <c r="L6" s="219"/>
      <c r="M6" s="5" t="s">
        <v>442</v>
      </c>
      <c r="N6" s="5" t="s">
        <v>443</v>
      </c>
      <c r="O6" s="6" t="s">
        <v>160</v>
      </c>
      <c r="P6" s="3" t="s">
        <v>76</v>
      </c>
      <c r="Q6" s="5" t="s">
        <v>461</v>
      </c>
      <c r="R6" s="5" t="s">
        <v>443</v>
      </c>
      <c r="S6" s="6" t="s">
        <v>160</v>
      </c>
      <c r="T6" s="3" t="s">
        <v>76</v>
      </c>
      <c r="U6" s="5" t="s">
        <v>424</v>
      </c>
      <c r="V6" s="5" t="s">
        <v>476</v>
      </c>
      <c r="W6" s="6" t="s">
        <v>160</v>
      </c>
    </row>
    <row r="7" spans="1:23" ht="14.4">
      <c r="A7" s="217"/>
      <c r="B7" s="220" t="s">
        <v>13</v>
      </c>
      <c r="C7" s="230" t="s">
        <v>160</v>
      </c>
      <c r="D7" s="232" t="s">
        <v>405</v>
      </c>
      <c r="E7" s="220" t="s">
        <v>405</v>
      </c>
      <c r="F7" s="222" t="s">
        <v>160</v>
      </c>
      <c r="G7" s="3" t="s">
        <v>76</v>
      </c>
      <c r="H7" s="220" t="s">
        <v>425</v>
      </c>
      <c r="I7" s="220"/>
      <c r="J7" s="222" t="s">
        <v>160</v>
      </c>
      <c r="K7" s="226" t="s">
        <v>405</v>
      </c>
      <c r="L7" s="227"/>
      <c r="M7" s="220" t="s">
        <v>333</v>
      </c>
      <c r="N7" s="220" t="s">
        <v>405</v>
      </c>
      <c r="O7" s="222" t="s">
        <v>160</v>
      </c>
      <c r="P7" s="220" t="s">
        <v>458</v>
      </c>
      <c r="Q7" s="220"/>
      <c r="R7" s="220" t="s">
        <v>405</v>
      </c>
      <c r="S7" s="222" t="s">
        <v>160</v>
      </c>
      <c r="T7" s="220" t="s">
        <v>405</v>
      </c>
      <c r="U7" s="224" t="s">
        <v>333</v>
      </c>
      <c r="V7" s="220" t="s">
        <v>405</v>
      </c>
      <c r="W7" s="222" t="s">
        <v>160</v>
      </c>
    </row>
    <row r="8" spans="1:23" ht="14.4">
      <c r="A8" s="217"/>
      <c r="B8" s="221"/>
      <c r="C8" s="231"/>
      <c r="D8" s="233"/>
      <c r="E8" s="223"/>
      <c r="F8" s="223"/>
      <c r="G8" s="3" t="s">
        <v>76</v>
      </c>
      <c r="H8" s="221"/>
      <c r="I8" s="221"/>
      <c r="J8" s="223"/>
      <c r="K8" s="228"/>
      <c r="L8" s="229"/>
      <c r="M8" s="221"/>
      <c r="N8" s="221"/>
      <c r="O8" s="223"/>
      <c r="P8" s="221"/>
      <c r="Q8" s="221"/>
      <c r="R8" s="221"/>
      <c r="S8" s="223"/>
      <c r="T8" s="221"/>
      <c r="U8" s="225"/>
      <c r="V8" s="221"/>
      <c r="W8" s="223"/>
    </row>
    <row r="9" spans="1:23" ht="14.4">
      <c r="A9" s="3" t="s">
        <v>14</v>
      </c>
      <c r="B9" s="4" t="s">
        <v>15</v>
      </c>
      <c r="C9" s="3" t="s">
        <v>76</v>
      </c>
      <c r="D9" s="5" t="s">
        <v>406</v>
      </c>
      <c r="E9" s="3"/>
      <c r="F9" s="6" t="s">
        <v>160</v>
      </c>
      <c r="G9" s="3" t="s">
        <v>76</v>
      </c>
      <c r="H9" s="3" t="s">
        <v>426</v>
      </c>
      <c r="I9" s="3"/>
      <c r="J9" s="6" t="s">
        <v>160</v>
      </c>
      <c r="K9" s="218" t="s">
        <v>76</v>
      </c>
      <c r="L9" s="219"/>
      <c r="M9" s="3" t="s">
        <v>444</v>
      </c>
      <c r="N9" s="3"/>
      <c r="O9" s="6" t="s">
        <v>160</v>
      </c>
      <c r="P9" s="3" t="s">
        <v>76</v>
      </c>
      <c r="Q9" s="5" t="s">
        <v>462</v>
      </c>
      <c r="R9" s="3"/>
      <c r="S9" s="6" t="s">
        <v>160</v>
      </c>
      <c r="T9" s="3" t="s">
        <v>76</v>
      </c>
      <c r="U9" s="5" t="s">
        <v>477</v>
      </c>
      <c r="V9" s="3"/>
      <c r="W9" s="6" t="s">
        <v>160</v>
      </c>
    </row>
    <row r="10" spans="1:23" ht="28.8">
      <c r="A10" s="3" t="s">
        <v>16</v>
      </c>
      <c r="B10" s="4" t="s">
        <v>17</v>
      </c>
      <c r="C10" s="3" t="s">
        <v>76</v>
      </c>
      <c r="D10" s="5" t="s">
        <v>407</v>
      </c>
      <c r="E10" s="3" t="s">
        <v>408</v>
      </c>
      <c r="F10" s="6" t="s">
        <v>160</v>
      </c>
      <c r="G10" s="3" t="s">
        <v>76</v>
      </c>
      <c r="H10" s="3" t="s">
        <v>427</v>
      </c>
      <c r="I10" s="3" t="s">
        <v>439</v>
      </c>
      <c r="J10" s="6" t="s">
        <v>160</v>
      </c>
      <c r="K10" s="218" t="s">
        <v>76</v>
      </c>
      <c r="L10" s="219"/>
      <c r="M10" s="3" t="s">
        <v>445</v>
      </c>
      <c r="N10" s="3" t="s">
        <v>408</v>
      </c>
      <c r="O10" s="6" t="s">
        <v>160</v>
      </c>
      <c r="P10" s="3" t="s">
        <v>76</v>
      </c>
      <c r="Q10" s="5" t="s">
        <v>463</v>
      </c>
      <c r="R10" s="3" t="s">
        <v>408</v>
      </c>
      <c r="S10" s="6" t="s">
        <v>160</v>
      </c>
      <c r="T10" s="96" t="s">
        <v>76</v>
      </c>
      <c r="U10" s="97" t="s">
        <v>478</v>
      </c>
      <c r="V10" s="96" t="s">
        <v>479</v>
      </c>
      <c r="W10" s="98" t="s">
        <v>76</v>
      </c>
    </row>
    <row r="11" spans="1:23" ht="45.6" customHeight="1">
      <c r="A11" s="3" t="s">
        <v>18</v>
      </c>
      <c r="B11" s="4" t="s">
        <v>19</v>
      </c>
      <c r="C11" s="3" t="s">
        <v>76</v>
      </c>
      <c r="D11" s="5" t="s">
        <v>409</v>
      </c>
      <c r="E11" s="19" t="s">
        <v>410</v>
      </c>
      <c r="F11" s="6" t="s">
        <v>160</v>
      </c>
      <c r="G11" s="3" t="s">
        <v>76</v>
      </c>
      <c r="H11" s="5" t="s">
        <v>428</v>
      </c>
      <c r="I11" s="19" t="s">
        <v>410</v>
      </c>
      <c r="J11" s="6" t="s">
        <v>160</v>
      </c>
      <c r="K11" s="218" t="s">
        <v>76</v>
      </c>
      <c r="L11" s="219"/>
      <c r="M11" s="5" t="s">
        <v>446</v>
      </c>
      <c r="N11" s="19" t="s">
        <v>410</v>
      </c>
      <c r="O11" s="6" t="s">
        <v>160</v>
      </c>
      <c r="P11" s="3" t="s">
        <v>76</v>
      </c>
      <c r="Q11" s="5" t="s">
        <v>464</v>
      </c>
      <c r="R11" s="19" t="s">
        <v>410</v>
      </c>
      <c r="S11" s="6" t="s">
        <v>160</v>
      </c>
      <c r="T11" s="3" t="s">
        <v>76</v>
      </c>
      <c r="U11" s="5" t="s">
        <v>480</v>
      </c>
      <c r="V11" s="19" t="s">
        <v>410</v>
      </c>
      <c r="W11" s="6" t="s">
        <v>160</v>
      </c>
    </row>
    <row r="12" spans="1:23" ht="14.4">
      <c r="A12" s="3" t="s">
        <v>20</v>
      </c>
      <c r="B12" s="4" t="s">
        <v>21</v>
      </c>
      <c r="C12" s="3" t="s">
        <v>76</v>
      </c>
      <c r="D12" s="5" t="s">
        <v>411</v>
      </c>
      <c r="E12" s="3"/>
      <c r="F12" s="7" t="s">
        <v>160</v>
      </c>
      <c r="G12" s="3" t="s">
        <v>76</v>
      </c>
      <c r="H12" s="3" t="s">
        <v>429</v>
      </c>
      <c r="I12" s="20"/>
      <c r="J12" s="7" t="s">
        <v>160</v>
      </c>
      <c r="K12" s="218" t="s">
        <v>76</v>
      </c>
      <c r="L12" s="219"/>
      <c r="M12" s="3" t="s">
        <v>447</v>
      </c>
      <c r="N12" s="20"/>
      <c r="O12" s="6" t="s">
        <v>160</v>
      </c>
      <c r="P12" s="3" t="s">
        <v>76</v>
      </c>
      <c r="Q12" s="5" t="s">
        <v>465</v>
      </c>
      <c r="R12" s="20"/>
      <c r="S12" s="6" t="s">
        <v>160</v>
      </c>
      <c r="T12" s="3" t="s">
        <v>76</v>
      </c>
      <c r="U12" s="5" t="s">
        <v>481</v>
      </c>
      <c r="V12" s="20"/>
      <c r="W12" s="6" t="s">
        <v>160</v>
      </c>
    </row>
    <row r="13" spans="1:23" ht="14.4">
      <c r="A13" s="3" t="s">
        <v>22</v>
      </c>
      <c r="B13" s="4" t="s">
        <v>23</v>
      </c>
      <c r="C13" s="3" t="s">
        <v>76</v>
      </c>
      <c r="D13" s="5" t="s">
        <v>412</v>
      </c>
      <c r="E13" s="19"/>
      <c r="F13" s="6" t="s">
        <v>160</v>
      </c>
      <c r="G13" s="3" t="s">
        <v>76</v>
      </c>
      <c r="H13" s="5" t="s">
        <v>430</v>
      </c>
      <c r="I13" s="19"/>
      <c r="J13" s="6" t="s">
        <v>160</v>
      </c>
      <c r="K13" s="218" t="s">
        <v>76</v>
      </c>
      <c r="L13" s="219"/>
      <c r="M13" s="5" t="s">
        <v>448</v>
      </c>
      <c r="N13" s="19"/>
      <c r="O13" s="6" t="s">
        <v>160</v>
      </c>
      <c r="P13" s="3" t="s">
        <v>76</v>
      </c>
      <c r="Q13" s="5" t="s">
        <v>466</v>
      </c>
      <c r="R13" s="19"/>
      <c r="S13" s="6" t="s">
        <v>160</v>
      </c>
      <c r="T13" s="3" t="s">
        <v>76</v>
      </c>
      <c r="U13" s="5" t="s">
        <v>482</v>
      </c>
      <c r="V13" s="19"/>
      <c r="W13" s="6" t="s">
        <v>160</v>
      </c>
    </row>
    <row r="14" spans="1:23" ht="14.4">
      <c r="A14" s="3" t="s">
        <v>24</v>
      </c>
      <c r="B14" s="4" t="s">
        <v>25</v>
      </c>
      <c r="C14" s="3" t="s">
        <v>76</v>
      </c>
      <c r="D14" s="5" t="s">
        <v>413</v>
      </c>
      <c r="E14" s="19"/>
      <c r="F14" s="6" t="s">
        <v>160</v>
      </c>
      <c r="G14" s="3" t="s">
        <v>76</v>
      </c>
      <c r="H14" s="5" t="s">
        <v>431</v>
      </c>
      <c r="I14" s="19"/>
      <c r="J14" s="6" t="s">
        <v>160</v>
      </c>
      <c r="K14" s="218" t="s">
        <v>76</v>
      </c>
      <c r="L14" s="219"/>
      <c r="M14" s="5" t="s">
        <v>449</v>
      </c>
      <c r="N14" s="19"/>
      <c r="O14" s="6" t="s">
        <v>160</v>
      </c>
      <c r="P14" s="3" t="s">
        <v>76</v>
      </c>
      <c r="Q14" s="5" t="s">
        <v>467</v>
      </c>
      <c r="R14" s="19"/>
      <c r="S14" s="6" t="s">
        <v>160</v>
      </c>
      <c r="T14" s="3" t="s">
        <v>76</v>
      </c>
      <c r="U14" s="5" t="s">
        <v>483</v>
      </c>
      <c r="V14" s="19"/>
      <c r="W14" s="6" t="s">
        <v>160</v>
      </c>
    </row>
    <row r="15" spans="1:23" ht="43.2">
      <c r="A15" s="3" t="s">
        <v>26</v>
      </c>
      <c r="B15" s="4" t="s">
        <v>27</v>
      </c>
      <c r="C15" s="3" t="s">
        <v>76</v>
      </c>
      <c r="D15" s="5" t="s">
        <v>414</v>
      </c>
      <c r="E15" s="19"/>
      <c r="F15" s="6" t="s">
        <v>160</v>
      </c>
      <c r="G15" s="3" t="s">
        <v>76</v>
      </c>
      <c r="H15" s="5" t="s">
        <v>432</v>
      </c>
      <c r="I15" s="19"/>
      <c r="J15" s="6" t="s">
        <v>160</v>
      </c>
      <c r="K15" s="218" t="s">
        <v>76</v>
      </c>
      <c r="L15" s="219"/>
      <c r="M15" s="5" t="s">
        <v>450</v>
      </c>
      <c r="N15" s="19"/>
      <c r="O15" s="6" t="s">
        <v>160</v>
      </c>
      <c r="P15" s="3" t="s">
        <v>76</v>
      </c>
      <c r="Q15" s="5" t="s">
        <v>468</v>
      </c>
      <c r="R15" s="19"/>
      <c r="S15" s="6" t="s">
        <v>160</v>
      </c>
      <c r="T15" s="3" t="s">
        <v>76</v>
      </c>
      <c r="U15" s="5" t="s">
        <v>484</v>
      </c>
      <c r="V15" s="19"/>
      <c r="W15" s="6" t="s">
        <v>160</v>
      </c>
    </row>
    <row r="16" spans="1:23" ht="14.4">
      <c r="A16" s="3" t="s">
        <v>28</v>
      </c>
      <c r="B16" s="4" t="s">
        <v>29</v>
      </c>
      <c r="C16" s="3" t="s">
        <v>76</v>
      </c>
      <c r="D16" s="5" t="s">
        <v>415</v>
      </c>
      <c r="E16" s="19"/>
      <c r="F16" s="6" t="s">
        <v>160</v>
      </c>
      <c r="G16" s="3" t="s">
        <v>76</v>
      </c>
      <c r="H16" s="5" t="s">
        <v>433</v>
      </c>
      <c r="I16" s="19"/>
      <c r="J16" s="6" t="s">
        <v>160</v>
      </c>
      <c r="K16" s="218" t="s">
        <v>76</v>
      </c>
      <c r="L16" s="219"/>
      <c r="M16" s="5" t="s">
        <v>451</v>
      </c>
      <c r="N16" s="19"/>
      <c r="O16" s="6" t="s">
        <v>160</v>
      </c>
      <c r="P16" s="3" t="s">
        <v>76</v>
      </c>
      <c r="Q16" s="5" t="s">
        <v>469</v>
      </c>
      <c r="R16" s="19"/>
      <c r="S16" s="6" t="s">
        <v>160</v>
      </c>
      <c r="T16" s="3" t="s">
        <v>76</v>
      </c>
      <c r="U16" s="5" t="s">
        <v>485</v>
      </c>
      <c r="V16" s="19"/>
      <c r="W16" s="6" t="s">
        <v>160</v>
      </c>
    </row>
    <row r="17" spans="1:23" ht="14.4">
      <c r="A17" s="3" t="s">
        <v>30</v>
      </c>
      <c r="B17" s="4" t="s">
        <v>31</v>
      </c>
      <c r="C17" s="3" t="s">
        <v>76</v>
      </c>
      <c r="D17" s="5" t="s">
        <v>416</v>
      </c>
      <c r="E17" s="19"/>
      <c r="F17" s="6" t="s">
        <v>160</v>
      </c>
      <c r="G17" s="3" t="s">
        <v>76</v>
      </c>
      <c r="H17" s="5" t="s">
        <v>434</v>
      </c>
      <c r="I17" s="19"/>
      <c r="J17" s="6" t="s">
        <v>160</v>
      </c>
      <c r="K17" s="218" t="s">
        <v>76</v>
      </c>
      <c r="L17" s="219"/>
      <c r="M17" s="5" t="s">
        <v>452</v>
      </c>
      <c r="N17" s="19"/>
      <c r="O17" s="6" t="s">
        <v>160</v>
      </c>
      <c r="P17" s="3" t="s">
        <v>76</v>
      </c>
      <c r="Q17" s="5" t="s">
        <v>470</v>
      </c>
      <c r="R17" s="19"/>
      <c r="S17" s="6" t="s">
        <v>160</v>
      </c>
      <c r="T17" s="3" t="s">
        <v>76</v>
      </c>
      <c r="U17" s="5" t="s">
        <v>486</v>
      </c>
      <c r="V17" s="19"/>
      <c r="W17" s="6" t="s">
        <v>160</v>
      </c>
    </row>
    <row r="18" spans="1:23" ht="14.4">
      <c r="A18" s="3" t="s">
        <v>32</v>
      </c>
      <c r="B18" s="4" t="s">
        <v>33</v>
      </c>
      <c r="C18" s="3" t="s">
        <v>76</v>
      </c>
      <c r="D18" s="5" t="s">
        <v>417</v>
      </c>
      <c r="E18" s="19"/>
      <c r="F18" s="6" t="s">
        <v>160</v>
      </c>
      <c r="G18" s="3" t="s">
        <v>76</v>
      </c>
      <c r="H18" s="5" t="s">
        <v>435</v>
      </c>
      <c r="I18" s="19"/>
      <c r="J18" s="6" t="s">
        <v>160</v>
      </c>
      <c r="K18" s="218" t="s">
        <v>76</v>
      </c>
      <c r="L18" s="219"/>
      <c r="M18" s="5" t="s">
        <v>453</v>
      </c>
      <c r="N18" s="5"/>
      <c r="O18" s="6" t="s">
        <v>160</v>
      </c>
      <c r="P18" s="3" t="s">
        <v>76</v>
      </c>
      <c r="Q18" s="5" t="s">
        <v>471</v>
      </c>
      <c r="R18" s="5"/>
      <c r="S18" s="6" t="s">
        <v>160</v>
      </c>
      <c r="T18" s="3" t="s">
        <v>76</v>
      </c>
      <c r="U18" s="5" t="s">
        <v>487</v>
      </c>
      <c r="V18" s="5"/>
      <c r="W18" s="6" t="s">
        <v>160</v>
      </c>
    </row>
    <row r="19" spans="1:23" ht="201.6">
      <c r="A19" s="3" t="s">
        <v>34</v>
      </c>
      <c r="B19" s="24" t="s">
        <v>35</v>
      </c>
      <c r="C19" s="3" t="s">
        <v>76</v>
      </c>
      <c r="D19" s="5" t="s">
        <v>418</v>
      </c>
      <c r="E19" s="19" t="s">
        <v>419</v>
      </c>
      <c r="F19" s="6" t="s">
        <v>160</v>
      </c>
      <c r="G19" s="3" t="s">
        <v>76</v>
      </c>
      <c r="H19" s="5" t="s">
        <v>436</v>
      </c>
      <c r="I19" s="19" t="s">
        <v>440</v>
      </c>
      <c r="J19" s="6" t="s">
        <v>160</v>
      </c>
      <c r="K19" s="218" t="s">
        <v>76</v>
      </c>
      <c r="L19" s="219"/>
      <c r="M19" s="5" t="s">
        <v>454</v>
      </c>
      <c r="N19" s="5" t="s">
        <v>455</v>
      </c>
      <c r="O19" s="6" t="s">
        <v>160</v>
      </c>
      <c r="P19" s="3" t="s">
        <v>76</v>
      </c>
      <c r="Q19" s="5" t="s">
        <v>472</v>
      </c>
      <c r="R19" s="5" t="s">
        <v>473</v>
      </c>
      <c r="S19" s="6" t="s">
        <v>160</v>
      </c>
      <c r="T19" s="3" t="s">
        <v>76</v>
      </c>
      <c r="U19" s="5" t="s">
        <v>488</v>
      </c>
      <c r="V19" s="5" t="s">
        <v>489</v>
      </c>
      <c r="W19" s="6" t="s">
        <v>160</v>
      </c>
    </row>
    <row r="20" spans="1:23" ht="28.8">
      <c r="A20" s="3" t="s">
        <v>36</v>
      </c>
      <c r="B20" s="4" t="s">
        <v>37</v>
      </c>
      <c r="C20" s="3" t="s">
        <v>76</v>
      </c>
      <c r="D20" s="5" t="s">
        <v>420</v>
      </c>
      <c r="E20" s="18"/>
      <c r="F20" s="6" t="s">
        <v>160</v>
      </c>
      <c r="G20" s="3" t="s">
        <v>76</v>
      </c>
      <c r="H20" s="5" t="s">
        <v>437</v>
      </c>
      <c r="I20" s="18"/>
      <c r="J20" s="6" t="s">
        <v>160</v>
      </c>
      <c r="K20" s="218"/>
      <c r="L20" s="219"/>
      <c r="M20" s="5" t="s">
        <v>456</v>
      </c>
      <c r="N20" s="18"/>
      <c r="O20" s="6" t="s">
        <v>160</v>
      </c>
      <c r="P20" s="3" t="s">
        <v>76</v>
      </c>
      <c r="Q20" s="5" t="s">
        <v>474</v>
      </c>
      <c r="R20" s="18"/>
      <c r="S20" s="6" t="s">
        <v>160</v>
      </c>
      <c r="T20" s="3" t="s">
        <v>76</v>
      </c>
      <c r="U20" s="5" t="s">
        <v>490</v>
      </c>
      <c r="V20" s="18"/>
      <c r="W20" s="6" t="s">
        <v>160</v>
      </c>
    </row>
    <row r="21" spans="1:23" ht="30" customHeight="1">
      <c r="A21" s="214" t="s">
        <v>38</v>
      </c>
      <c r="B21" s="214"/>
      <c r="C21" s="214" t="s">
        <v>39</v>
      </c>
      <c r="D21" s="214"/>
      <c r="E21" s="214"/>
      <c r="F21" s="214"/>
      <c r="G21" s="214" t="s">
        <v>39</v>
      </c>
      <c r="H21" s="214"/>
      <c r="I21" s="214"/>
      <c r="J21" s="214"/>
      <c r="K21" s="214" t="s">
        <v>39</v>
      </c>
      <c r="L21" s="214"/>
      <c r="M21" s="214"/>
      <c r="N21" s="214"/>
      <c r="O21" s="214"/>
      <c r="P21" s="214" t="s">
        <v>40</v>
      </c>
      <c r="Q21" s="214"/>
      <c r="R21" s="214"/>
      <c r="S21" s="214"/>
      <c r="T21" s="214" t="s">
        <v>491</v>
      </c>
      <c r="U21" s="214"/>
      <c r="V21" s="214"/>
      <c r="W21" s="214"/>
    </row>
  </sheetData>
  <sheetProtection algorithmName="SHA-512" hashValue="KwmCXDf9W5LuRtMdEiqu7iG/wxjAlhctB+FNbrOj3/r3QkdPmNmrCGuxbMcwEdugrbLI25gbs1mpQ/d7rUjzGw==" saltValue="GJsG5teYeChZDuDJ6JH89Q==" spinCount="100000" sheet="1" objects="1" scenarios="1"/>
  <mergeCells count="63">
    <mergeCell ref="I7:I8"/>
    <mergeCell ref="J7:J8"/>
    <mergeCell ref="K7:L8"/>
    <mergeCell ref="C7:C8"/>
    <mergeCell ref="D7:D8"/>
    <mergeCell ref="E7:E8"/>
    <mergeCell ref="F7:F8"/>
    <mergeCell ref="H7:H8"/>
    <mergeCell ref="U7:U8"/>
    <mergeCell ref="V7:V8"/>
    <mergeCell ref="W7:W8"/>
    <mergeCell ref="K17:L17"/>
    <mergeCell ref="K18:L18"/>
    <mergeCell ref="P7:P8"/>
    <mergeCell ref="Q7:Q8"/>
    <mergeCell ref="R7:R8"/>
    <mergeCell ref="S7:S8"/>
    <mergeCell ref="T7:T8"/>
    <mergeCell ref="P21:S21"/>
    <mergeCell ref="T1:W1"/>
    <mergeCell ref="U2:U3"/>
    <mergeCell ref="K16:L16"/>
    <mergeCell ref="R2:R3"/>
    <mergeCell ref="S2:S3"/>
    <mergeCell ref="V2:V3"/>
    <mergeCell ref="W2:W3"/>
    <mergeCell ref="K5:L5"/>
    <mergeCell ref="K6:L6"/>
    <mergeCell ref="K9:L9"/>
    <mergeCell ref="K2:L2"/>
    <mergeCell ref="K3:L3"/>
    <mergeCell ref="K4:L4"/>
    <mergeCell ref="T21:W21"/>
    <mergeCell ref="M7:M8"/>
    <mergeCell ref="C21:F21"/>
    <mergeCell ref="G21:J21"/>
    <mergeCell ref="K21:O21"/>
    <mergeCell ref="A6:A8"/>
    <mergeCell ref="K12:L12"/>
    <mergeCell ref="K11:L11"/>
    <mergeCell ref="K13:L13"/>
    <mergeCell ref="K14:L14"/>
    <mergeCell ref="K20:L20"/>
    <mergeCell ref="K10:L10"/>
    <mergeCell ref="K15:L15"/>
    <mergeCell ref="B7:B8"/>
    <mergeCell ref="N7:N8"/>
    <mergeCell ref="O7:O8"/>
    <mergeCell ref="A21:B21"/>
    <mergeCell ref="K19:L19"/>
    <mergeCell ref="A1:B2"/>
    <mergeCell ref="C1:F1"/>
    <mergeCell ref="G1:J1"/>
    <mergeCell ref="K1:O1"/>
    <mergeCell ref="P1:S1"/>
    <mergeCell ref="D2:D3"/>
    <mergeCell ref="H2:H3"/>
    <mergeCell ref="M2:M3"/>
    <mergeCell ref="Q2:Q3"/>
    <mergeCell ref="E2:E3"/>
    <mergeCell ref="F2:F3"/>
    <mergeCell ref="N2:N3"/>
    <mergeCell ref="O2:O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9406-1DDA-49FB-9866-59E298DB8360}">
  <sheetPr codeName="Hoja10">
    <tabColor rgb="FF00B050"/>
  </sheetPr>
  <dimension ref="A1:K5"/>
  <sheetViews>
    <sheetView showGridLines="0" workbookViewId="0">
      <pane xSplit="1" ySplit="2" topLeftCell="D3" activePane="bottomRight" state="frozen"/>
      <selection pane="topRight" activeCell="D4" sqref="D4"/>
      <selection pane="bottomLeft" activeCell="D4" sqref="D4"/>
      <selection pane="bottomRight" activeCell="F9" sqref="F9"/>
    </sheetView>
  </sheetViews>
  <sheetFormatPr baseColWidth="10" defaultColWidth="11.44140625" defaultRowHeight="15" customHeight="1"/>
  <cols>
    <col min="1" max="1" width="81.88671875" customWidth="1"/>
    <col min="2" max="2" width="18.44140625" customWidth="1"/>
    <col min="4" max="4" width="18.77734375" customWidth="1"/>
    <col min="6" max="6" width="11.6640625" customWidth="1"/>
    <col min="7" max="7" width="10.6640625" customWidth="1"/>
    <col min="8" max="8" width="11.6640625" customWidth="1"/>
    <col min="9" max="9" width="10.6640625" customWidth="1"/>
  </cols>
  <sheetData>
    <row r="1" spans="1:11" ht="60" customHeight="1">
      <c r="A1" s="21" t="s">
        <v>176</v>
      </c>
      <c r="B1" s="241" t="s">
        <v>400</v>
      </c>
      <c r="C1" s="241"/>
      <c r="D1" s="241" t="s">
        <v>421</v>
      </c>
      <c r="E1" s="241"/>
      <c r="F1" s="241" t="s">
        <v>441</v>
      </c>
      <c r="G1" s="241"/>
      <c r="H1" s="241" t="s">
        <v>457</v>
      </c>
      <c r="I1" s="241"/>
      <c r="J1" s="241" t="s">
        <v>495</v>
      </c>
      <c r="K1" s="241"/>
    </row>
    <row r="2" spans="1:11" ht="30" customHeight="1">
      <c r="A2" s="21" t="s">
        <v>5</v>
      </c>
      <c r="B2" s="21" t="s">
        <v>95</v>
      </c>
      <c r="C2" s="21" t="s">
        <v>68</v>
      </c>
      <c r="D2" s="21" t="s">
        <v>95</v>
      </c>
      <c r="E2" s="21" t="s">
        <v>68</v>
      </c>
      <c r="F2" s="21" t="s">
        <v>95</v>
      </c>
      <c r="G2" s="21" t="s">
        <v>68</v>
      </c>
      <c r="H2" s="21" t="s">
        <v>95</v>
      </c>
      <c r="I2" s="21" t="s">
        <v>68</v>
      </c>
      <c r="J2" s="21" t="s">
        <v>95</v>
      </c>
      <c r="K2" s="21" t="s">
        <v>68</v>
      </c>
    </row>
    <row r="3" spans="1:11" ht="216" customHeight="1">
      <c r="A3" s="22" t="s">
        <v>177</v>
      </c>
      <c r="B3" s="59" t="s">
        <v>595</v>
      </c>
      <c r="C3" s="59" t="s">
        <v>510</v>
      </c>
      <c r="D3" s="75" t="s">
        <v>183</v>
      </c>
      <c r="E3" s="1" t="s">
        <v>184</v>
      </c>
      <c r="F3" s="22" t="s">
        <v>179</v>
      </c>
      <c r="G3" s="22" t="s">
        <v>180</v>
      </c>
      <c r="H3" s="22" t="s">
        <v>178</v>
      </c>
      <c r="I3" s="22">
        <v>113</v>
      </c>
      <c r="J3" s="22" t="s">
        <v>181</v>
      </c>
      <c r="K3" s="22" t="s">
        <v>182</v>
      </c>
    </row>
    <row r="4" spans="1:11" ht="30" customHeight="1">
      <c r="A4" s="21" t="s">
        <v>60</v>
      </c>
      <c r="B4" s="245" t="s">
        <v>92</v>
      </c>
      <c r="C4" s="245"/>
      <c r="D4" s="245" t="s">
        <v>92</v>
      </c>
      <c r="E4" s="245"/>
      <c r="F4" s="245" t="s">
        <v>92</v>
      </c>
      <c r="G4" s="245"/>
      <c r="H4" s="245" t="s">
        <v>92</v>
      </c>
      <c r="I4" s="245"/>
      <c r="J4" s="245" t="s">
        <v>92</v>
      </c>
      <c r="K4" s="245"/>
    </row>
    <row r="5" spans="1:11" ht="14.4"/>
  </sheetData>
  <sheetProtection algorithmName="SHA-512" hashValue="VJ3bbkYBxQkmMVF3RYW7tT5ARNLoJA8iPPLDmL9MIX6iA4rO/b+doz3o5eJV5ftZDDOxHARqreNS5AVEkwsU6w==" saltValue="lqCQFdrbEaWCSiUh2aoQ9g==" spinCount="100000" sheet="1" objects="1" scenarios="1"/>
  <mergeCells count="10">
    <mergeCell ref="J1:K1"/>
    <mergeCell ref="J4:K4"/>
    <mergeCell ref="B1:C1"/>
    <mergeCell ref="D1:E1"/>
    <mergeCell ref="B4:C4"/>
    <mergeCell ref="D4:E4"/>
    <mergeCell ref="H1:I1"/>
    <mergeCell ref="F1:G1"/>
    <mergeCell ref="H4:I4"/>
    <mergeCell ref="F4:G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F7EA3-7F95-47EE-A5C1-78589FC38BC3}">
  <sheetPr codeName="Hoja11">
    <tabColor rgb="FF00B050"/>
  </sheetPr>
  <dimension ref="A1:K6"/>
  <sheetViews>
    <sheetView showGridLines="0" workbookViewId="0">
      <pane xSplit="1" ySplit="2" topLeftCell="B3" activePane="bottomRight" state="frozen"/>
      <selection pane="topRight" activeCell="D4" sqref="D4"/>
      <selection pane="bottomLeft" activeCell="D4" sqref="D4"/>
      <selection pane="bottomRight" activeCell="A11" sqref="A11"/>
    </sheetView>
  </sheetViews>
  <sheetFormatPr baseColWidth="10" defaultColWidth="11.44140625" defaultRowHeight="15" customHeight="1"/>
  <cols>
    <col min="1" max="1" width="95.88671875" customWidth="1"/>
    <col min="2" max="2" width="15.88671875" customWidth="1"/>
    <col min="6" max="6" width="11.6640625" customWidth="1"/>
    <col min="7" max="7" width="10.6640625" customWidth="1"/>
    <col min="8" max="8" width="11.6640625" customWidth="1"/>
    <col min="9" max="9" width="10.6640625" customWidth="1"/>
  </cols>
  <sheetData>
    <row r="1" spans="1:11" ht="60" customHeight="1">
      <c r="A1" s="21" t="s">
        <v>185</v>
      </c>
      <c r="B1" s="241" t="s">
        <v>400</v>
      </c>
      <c r="C1" s="241"/>
      <c r="D1" s="241" t="s">
        <v>421</v>
      </c>
      <c r="E1" s="241"/>
      <c r="F1" s="241" t="s">
        <v>441</v>
      </c>
      <c r="G1" s="241"/>
      <c r="H1" s="241" t="s">
        <v>496</v>
      </c>
      <c r="I1" s="241"/>
      <c r="J1" s="241" t="s">
        <v>475</v>
      </c>
      <c r="K1" s="241"/>
    </row>
    <row r="2" spans="1:11" ht="30" customHeight="1">
      <c r="A2" s="21" t="s">
        <v>5</v>
      </c>
      <c r="B2" s="21" t="s">
        <v>95</v>
      </c>
      <c r="C2" s="21" t="s">
        <v>68</v>
      </c>
      <c r="D2" s="21" t="s">
        <v>95</v>
      </c>
      <c r="E2" s="21" t="s">
        <v>68</v>
      </c>
      <c r="F2" s="21" t="s">
        <v>95</v>
      </c>
      <c r="G2" s="21" t="s">
        <v>68</v>
      </c>
      <c r="H2" s="21" t="s">
        <v>95</v>
      </c>
      <c r="I2" s="21" t="s">
        <v>68</v>
      </c>
      <c r="J2" s="21" t="s">
        <v>95</v>
      </c>
      <c r="K2" s="21" t="s">
        <v>68</v>
      </c>
    </row>
    <row r="3" spans="1:11" ht="60.75" customHeight="1">
      <c r="A3" s="39" t="s">
        <v>186</v>
      </c>
      <c r="B3" s="21"/>
      <c r="C3" s="21"/>
      <c r="D3" s="21"/>
      <c r="E3" s="21"/>
      <c r="F3" s="21"/>
      <c r="G3" s="21"/>
      <c r="H3" s="21"/>
      <c r="I3" s="21"/>
      <c r="J3" s="21"/>
      <c r="K3" s="21"/>
    </row>
    <row r="4" spans="1:11" ht="72.75" customHeight="1">
      <c r="A4" s="39" t="s">
        <v>187</v>
      </c>
      <c r="B4" s="22" t="s">
        <v>596</v>
      </c>
      <c r="C4" s="22" t="s">
        <v>194</v>
      </c>
      <c r="D4" s="17" t="s">
        <v>195</v>
      </c>
      <c r="E4" s="76" t="s">
        <v>196</v>
      </c>
      <c r="F4" s="22" t="s">
        <v>190</v>
      </c>
      <c r="G4" s="22" t="s">
        <v>191</v>
      </c>
      <c r="H4" s="22" t="s">
        <v>188</v>
      </c>
      <c r="I4" s="22" t="s">
        <v>189</v>
      </c>
      <c r="J4" s="22" t="s">
        <v>192</v>
      </c>
      <c r="K4" s="22" t="s">
        <v>193</v>
      </c>
    </row>
    <row r="5" spans="1:11" ht="30" customHeight="1">
      <c r="A5" s="21" t="s">
        <v>60</v>
      </c>
      <c r="B5" s="245" t="s">
        <v>92</v>
      </c>
      <c r="C5" s="245"/>
      <c r="D5" s="245" t="s">
        <v>92</v>
      </c>
      <c r="E5" s="245"/>
      <c r="F5" s="245" t="s">
        <v>92</v>
      </c>
      <c r="G5" s="245"/>
      <c r="H5" s="245" t="s">
        <v>92</v>
      </c>
      <c r="I5" s="245"/>
      <c r="J5" s="245" t="s">
        <v>92</v>
      </c>
      <c r="K5" s="245"/>
    </row>
    <row r="6" spans="1:11" ht="14.4"/>
  </sheetData>
  <sheetProtection algorithmName="SHA-512" hashValue="XOJKN8dezKn2CON6eKjWFHb9HDIXYk8vt41eO/JpBVShVa06pRzORPQUTh+DbE+nexO8dtfEt+4rdEETJaPqfw==" saltValue="1lD7cWLraMDpObXg94oWcQ==" spinCount="100000" sheet="1" objects="1" scenarios="1"/>
  <mergeCells count="10">
    <mergeCell ref="D1:E1"/>
    <mergeCell ref="D5:E5"/>
    <mergeCell ref="B1:C1"/>
    <mergeCell ref="J5:K5"/>
    <mergeCell ref="H1:I1"/>
    <mergeCell ref="F1:G1"/>
    <mergeCell ref="H5:I5"/>
    <mergeCell ref="F5:G5"/>
    <mergeCell ref="J1:K1"/>
    <mergeCell ref="B5:C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7831D-83B7-46F2-9D9E-2862E76FA862}">
  <sheetPr codeName="Hoja12">
    <tabColor rgb="FF00B050"/>
  </sheetPr>
  <dimension ref="A1:K5"/>
  <sheetViews>
    <sheetView showGridLines="0" workbookViewId="0">
      <selection activeCell="E10" sqref="E10"/>
    </sheetView>
  </sheetViews>
  <sheetFormatPr baseColWidth="10" defaultColWidth="11.44140625" defaultRowHeight="14.4"/>
  <cols>
    <col min="1" max="1" width="58.109375" customWidth="1"/>
    <col min="2" max="2" width="11.6640625" customWidth="1"/>
    <col min="3" max="3" width="10.6640625" customWidth="1"/>
    <col min="4" max="4" width="11.6640625" customWidth="1"/>
    <col min="5" max="5" width="10.6640625" customWidth="1"/>
    <col min="6" max="6" width="11.6640625" customWidth="1"/>
    <col min="7" max="7" width="10.6640625" customWidth="1"/>
    <col min="8" max="8" width="11.6640625" customWidth="1"/>
    <col min="9" max="9" width="10.6640625" customWidth="1"/>
    <col min="10" max="10" width="15.44140625" customWidth="1"/>
    <col min="11" max="11" width="10.6640625" customWidth="1"/>
  </cols>
  <sheetData>
    <row r="1" spans="1:11" ht="60" customHeight="1">
      <c r="A1" s="21" t="s">
        <v>197</v>
      </c>
      <c r="B1" s="241" t="s">
        <v>400</v>
      </c>
      <c r="C1" s="241"/>
      <c r="D1" s="241" t="s">
        <v>421</v>
      </c>
      <c r="E1" s="241"/>
      <c r="F1" s="241" t="s">
        <v>441</v>
      </c>
      <c r="G1" s="241"/>
      <c r="H1" s="241" t="s">
        <v>496</v>
      </c>
      <c r="I1" s="241"/>
      <c r="J1" s="241" t="s">
        <v>495</v>
      </c>
      <c r="K1" s="241"/>
    </row>
    <row r="2" spans="1:11" ht="30" customHeight="1">
      <c r="A2" s="21" t="s">
        <v>5</v>
      </c>
      <c r="B2" s="21" t="s">
        <v>95</v>
      </c>
      <c r="C2" s="21" t="s">
        <v>68</v>
      </c>
      <c r="D2" s="21" t="s">
        <v>95</v>
      </c>
      <c r="E2" s="21" t="s">
        <v>68</v>
      </c>
      <c r="F2" s="21" t="s">
        <v>95</v>
      </c>
      <c r="G2" s="21" t="s">
        <v>68</v>
      </c>
      <c r="H2" s="21" t="s">
        <v>95</v>
      </c>
      <c r="I2" s="21" t="s">
        <v>68</v>
      </c>
      <c r="J2" s="21" t="s">
        <v>95</v>
      </c>
      <c r="K2" s="21" t="s">
        <v>68</v>
      </c>
    </row>
    <row r="3" spans="1:11" ht="43.2">
      <c r="A3" s="39" t="s">
        <v>186</v>
      </c>
      <c r="B3" s="22"/>
      <c r="C3" s="22"/>
      <c r="D3" s="22"/>
      <c r="E3" s="22"/>
      <c r="F3" s="22"/>
      <c r="G3" s="22"/>
      <c r="H3" s="22"/>
      <c r="I3" s="22"/>
      <c r="J3" s="22"/>
      <c r="K3" s="22"/>
    </row>
    <row r="4" spans="1:11" ht="144">
      <c r="A4" s="39" t="s">
        <v>198</v>
      </c>
      <c r="B4" s="22" t="s">
        <v>204</v>
      </c>
      <c r="C4" s="22" t="s">
        <v>597</v>
      </c>
      <c r="D4" s="22" t="s">
        <v>205</v>
      </c>
      <c r="E4" s="22" t="s">
        <v>206</v>
      </c>
      <c r="F4" s="22" t="s">
        <v>201</v>
      </c>
      <c r="G4" s="22" t="s">
        <v>202</v>
      </c>
      <c r="H4" s="22" t="s">
        <v>199</v>
      </c>
      <c r="I4" s="22" t="s">
        <v>200</v>
      </c>
      <c r="J4" s="22" t="s">
        <v>635</v>
      </c>
      <c r="K4" s="22" t="s">
        <v>203</v>
      </c>
    </row>
    <row r="5" spans="1:11" ht="30" customHeight="1">
      <c r="A5" s="21" t="s">
        <v>60</v>
      </c>
      <c r="B5" s="245" t="s">
        <v>92</v>
      </c>
      <c r="C5" s="245"/>
      <c r="D5" s="245" t="s">
        <v>92</v>
      </c>
      <c r="E5" s="245"/>
      <c r="F5" s="245" t="s">
        <v>92</v>
      </c>
      <c r="G5" s="245"/>
      <c r="H5" s="245" t="s">
        <v>92</v>
      </c>
      <c r="I5" s="245"/>
      <c r="J5" s="246" t="s">
        <v>128</v>
      </c>
      <c r="K5" s="246"/>
    </row>
  </sheetData>
  <sheetProtection algorithmName="SHA-512" hashValue="3jzqiM3Ac/zo3qziYPwtg/s+G1UAuSthretIbvj/GBiDaK7h+k7c9Ql8PHJCqBlKGqTBIhuzhM9Rq9FfktcNtw==" saltValue="XV1MWzEe3otq7DlYXemzag==" spinCount="100000" sheet="1" objects="1" scenarios="1"/>
  <mergeCells count="10">
    <mergeCell ref="B5:C5"/>
    <mergeCell ref="D5:E5"/>
    <mergeCell ref="H1:I1"/>
    <mergeCell ref="F1:G1"/>
    <mergeCell ref="J1:K1"/>
    <mergeCell ref="B1:C1"/>
    <mergeCell ref="D1:E1"/>
    <mergeCell ref="H5:I5"/>
    <mergeCell ref="F5:G5"/>
    <mergeCell ref="J5:K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9E2B2-A01B-4DEB-9F8D-FD73D17D870A}">
  <sheetPr codeName="Hoja13">
    <tabColor rgb="FF00B050"/>
  </sheetPr>
  <dimension ref="A1:K36"/>
  <sheetViews>
    <sheetView showGridLines="0" zoomScale="120" zoomScaleNormal="120" zoomScaleSheetLayoutView="100" workbookViewId="0">
      <pane xSplit="1" ySplit="2" topLeftCell="B3" activePane="bottomRight" state="frozen"/>
      <selection pane="topRight" activeCell="D4" sqref="D4"/>
      <selection pane="bottomLeft" activeCell="D4" sqref="D4"/>
      <selection pane="bottomRight"/>
    </sheetView>
  </sheetViews>
  <sheetFormatPr baseColWidth="10" defaultColWidth="11.44140625" defaultRowHeight="15" customHeight="1"/>
  <cols>
    <col min="1" max="1" width="22" style="37" customWidth="1"/>
    <col min="2" max="2" width="21.5546875" style="37" customWidth="1"/>
    <col min="3" max="3" width="16.6640625" style="37" customWidth="1"/>
    <col min="4" max="4" width="19.6640625" style="123" customWidth="1"/>
    <col min="5" max="5" width="30.33203125" style="81" customWidth="1"/>
    <col min="6" max="6" width="17.44140625" style="83" customWidth="1"/>
    <col min="7" max="7" width="14.44140625" style="37" customWidth="1"/>
    <col min="8" max="8" width="19.6640625" style="37" customWidth="1"/>
    <col min="9" max="9" width="38.6640625" style="37" customWidth="1"/>
    <col min="10" max="10" width="18.44140625" style="83" customWidth="1"/>
    <col min="11" max="11" width="11.44140625" style="83"/>
    <col min="12" max="16384" width="11.44140625" style="37"/>
  </cols>
  <sheetData>
    <row r="1" spans="1:11" ht="15" customHeight="1">
      <c r="A1" s="36" t="s">
        <v>207</v>
      </c>
      <c r="B1" s="36"/>
      <c r="C1" s="36"/>
      <c r="D1" s="122"/>
      <c r="E1" s="77"/>
      <c r="F1" s="82"/>
      <c r="G1" s="36"/>
      <c r="H1" s="36"/>
      <c r="I1" s="36"/>
    </row>
    <row r="2" spans="1:11" ht="83.25" customHeight="1">
      <c r="A2" s="38" t="s">
        <v>208</v>
      </c>
      <c r="B2" s="38" t="s">
        <v>209</v>
      </c>
      <c r="C2" s="38" t="s">
        <v>210</v>
      </c>
      <c r="D2" s="38" t="s">
        <v>211</v>
      </c>
      <c r="E2" s="78" t="s">
        <v>212</v>
      </c>
      <c r="F2" s="38" t="s">
        <v>213</v>
      </c>
      <c r="G2" s="38" t="s">
        <v>214</v>
      </c>
      <c r="H2" s="38" t="s">
        <v>215</v>
      </c>
      <c r="I2" s="38" t="s">
        <v>216</v>
      </c>
      <c r="J2" s="38" t="s">
        <v>217</v>
      </c>
      <c r="K2" s="38" t="s">
        <v>60</v>
      </c>
    </row>
    <row r="3" spans="1:11" ht="49.95" customHeight="1">
      <c r="A3" s="112" t="s">
        <v>400</v>
      </c>
      <c r="B3" s="86" t="s">
        <v>236</v>
      </c>
      <c r="C3" s="51" t="s">
        <v>76</v>
      </c>
      <c r="D3" s="87">
        <v>1216715287</v>
      </c>
      <c r="E3" s="67" t="s">
        <v>237</v>
      </c>
      <c r="F3" s="67" t="s">
        <v>238</v>
      </c>
      <c r="G3" s="68" t="s">
        <v>239</v>
      </c>
      <c r="H3" s="113" t="s">
        <v>240</v>
      </c>
      <c r="I3" s="66"/>
      <c r="J3" s="114" t="s">
        <v>241</v>
      </c>
      <c r="K3" s="115" t="s">
        <v>92</v>
      </c>
    </row>
    <row r="4" spans="1:11" ht="49.95" customHeight="1">
      <c r="A4" s="112" t="s">
        <v>421</v>
      </c>
      <c r="B4" s="65" t="s">
        <v>242</v>
      </c>
      <c r="C4" s="66" t="s">
        <v>76</v>
      </c>
      <c r="D4" s="87">
        <v>1026140360</v>
      </c>
      <c r="E4" s="67" t="s">
        <v>243</v>
      </c>
      <c r="F4" s="67" t="s">
        <v>244</v>
      </c>
      <c r="G4" s="68" t="s">
        <v>245</v>
      </c>
      <c r="H4" s="113" t="s">
        <v>246</v>
      </c>
      <c r="I4" s="66"/>
      <c r="J4" s="66" t="s">
        <v>247</v>
      </c>
      <c r="K4" s="116" t="s">
        <v>92</v>
      </c>
    </row>
    <row r="5" spans="1:11" ht="49.95" customHeight="1">
      <c r="A5" s="112" t="s">
        <v>498</v>
      </c>
      <c r="B5" s="65" t="s">
        <v>224</v>
      </c>
      <c r="C5" s="66" t="s">
        <v>76</v>
      </c>
      <c r="D5" s="87">
        <v>1037263197</v>
      </c>
      <c r="E5" s="67" t="s">
        <v>225</v>
      </c>
      <c r="F5" s="67" t="s">
        <v>226</v>
      </c>
      <c r="G5" s="68" t="s">
        <v>227</v>
      </c>
      <c r="H5" s="113" t="s">
        <v>228</v>
      </c>
      <c r="I5" s="66" t="s">
        <v>621</v>
      </c>
      <c r="J5" s="114" t="s">
        <v>229</v>
      </c>
      <c r="K5" s="121" t="s">
        <v>128</v>
      </c>
    </row>
    <row r="6" spans="1:11" ht="49.95" customHeight="1">
      <c r="A6" s="180" t="s">
        <v>496</v>
      </c>
      <c r="B6" s="65" t="s">
        <v>117</v>
      </c>
      <c r="C6" s="65" t="s">
        <v>76</v>
      </c>
      <c r="D6" s="50" t="s">
        <v>218</v>
      </c>
      <c r="E6" s="65" t="s">
        <v>219</v>
      </c>
      <c r="F6" s="65" t="s">
        <v>220</v>
      </c>
      <c r="G6" s="68" t="s">
        <v>221</v>
      </c>
      <c r="H6" s="113" t="s">
        <v>222</v>
      </c>
      <c r="I6" s="66"/>
      <c r="J6" s="114" t="s">
        <v>223</v>
      </c>
      <c r="K6" s="127" t="s">
        <v>92</v>
      </c>
    </row>
    <row r="7" spans="1:11" ht="49.95" customHeight="1">
      <c r="A7" s="112" t="s">
        <v>495</v>
      </c>
      <c r="B7" s="65" t="s">
        <v>230</v>
      </c>
      <c r="C7" s="66" t="s">
        <v>76</v>
      </c>
      <c r="D7" s="87">
        <v>71692208</v>
      </c>
      <c r="E7" s="67" t="s">
        <v>231</v>
      </c>
      <c r="F7" s="67" t="s">
        <v>232</v>
      </c>
      <c r="G7" s="68" t="s">
        <v>233</v>
      </c>
      <c r="H7" s="113"/>
      <c r="I7" s="66" t="s">
        <v>234</v>
      </c>
      <c r="J7" s="114" t="s">
        <v>235</v>
      </c>
      <c r="K7" s="117" t="s">
        <v>128</v>
      </c>
    </row>
    <row r="8" spans="1:11" ht="15" customHeight="1">
      <c r="A8" s="36"/>
      <c r="B8" s="36"/>
      <c r="C8" s="36"/>
      <c r="D8" s="122"/>
      <c r="E8" s="77"/>
      <c r="F8" s="82"/>
      <c r="G8" s="36"/>
      <c r="H8" s="36"/>
      <c r="I8" s="36"/>
    </row>
    <row r="9" spans="1:11" ht="15" customHeight="1">
      <c r="A9" t="s">
        <v>248</v>
      </c>
      <c r="B9" s="36" t="s">
        <v>249</v>
      </c>
      <c r="C9" s="36"/>
      <c r="D9" s="122"/>
      <c r="E9" s="77"/>
      <c r="F9" s="82"/>
      <c r="G9" s="36"/>
      <c r="H9" s="36"/>
      <c r="I9" s="36"/>
    </row>
    <row r="10" spans="1:11" ht="60" customHeight="1" thickBot="1">
      <c r="A10" s="152" t="s">
        <v>208</v>
      </c>
      <c r="B10" s="152" t="s">
        <v>209</v>
      </c>
      <c r="C10" s="152" t="s">
        <v>210</v>
      </c>
      <c r="D10" s="152" t="s">
        <v>211</v>
      </c>
      <c r="E10" s="153" t="s">
        <v>250</v>
      </c>
      <c r="F10" s="152" t="s">
        <v>213</v>
      </c>
      <c r="G10" s="152" t="s">
        <v>214</v>
      </c>
      <c r="H10" s="152" t="s">
        <v>251</v>
      </c>
      <c r="I10" s="152" t="s">
        <v>216</v>
      </c>
      <c r="J10" s="152" t="s">
        <v>217</v>
      </c>
      <c r="K10" s="152" t="s">
        <v>217</v>
      </c>
    </row>
    <row r="11" spans="1:11" ht="49.95" customHeight="1">
      <c r="A11" s="255" t="s">
        <v>400</v>
      </c>
      <c r="B11" s="129" t="s">
        <v>513</v>
      </c>
      <c r="C11" s="130" t="s">
        <v>76</v>
      </c>
      <c r="D11" s="131" t="s">
        <v>516</v>
      </c>
      <c r="E11" s="150" t="s">
        <v>598</v>
      </c>
      <c r="F11" s="150" t="s">
        <v>521</v>
      </c>
      <c r="G11" s="133" t="s">
        <v>239</v>
      </c>
      <c r="H11" s="134" t="s">
        <v>599</v>
      </c>
      <c r="I11" s="130"/>
      <c r="J11" s="147" t="s">
        <v>525</v>
      </c>
      <c r="K11" s="154" t="s">
        <v>92</v>
      </c>
    </row>
    <row r="12" spans="1:11" ht="41.4">
      <c r="A12" s="256"/>
      <c r="B12" s="65" t="s">
        <v>511</v>
      </c>
      <c r="C12" s="66" t="s">
        <v>76</v>
      </c>
      <c r="D12" s="52" t="s">
        <v>514</v>
      </c>
      <c r="E12" s="67" t="s">
        <v>517</v>
      </c>
      <c r="F12" s="67" t="s">
        <v>519</v>
      </c>
      <c r="G12" s="68" t="s">
        <v>522</v>
      </c>
      <c r="H12" s="69" t="s">
        <v>600</v>
      </c>
      <c r="I12" s="66" t="s">
        <v>601</v>
      </c>
      <c r="J12" s="114" t="s">
        <v>523</v>
      </c>
      <c r="K12" s="155" t="s">
        <v>128</v>
      </c>
    </row>
    <row r="13" spans="1:11" ht="27.6">
      <c r="A13" s="256"/>
      <c r="B13" s="65" t="s">
        <v>512</v>
      </c>
      <c r="C13" s="66" t="s">
        <v>76</v>
      </c>
      <c r="D13" s="52" t="s">
        <v>515</v>
      </c>
      <c r="E13" s="67" t="s">
        <v>518</v>
      </c>
      <c r="F13" s="67" t="s">
        <v>520</v>
      </c>
      <c r="G13" s="68" t="s">
        <v>239</v>
      </c>
      <c r="H13" s="69" t="s">
        <v>602</v>
      </c>
      <c r="I13" s="66"/>
      <c r="J13" s="114" t="s">
        <v>524</v>
      </c>
      <c r="K13" s="156" t="s">
        <v>92</v>
      </c>
    </row>
    <row r="14" spans="1:11" ht="69">
      <c r="A14" s="256"/>
      <c r="B14" s="67" t="s">
        <v>527</v>
      </c>
      <c r="C14" s="67" t="s">
        <v>76</v>
      </c>
      <c r="D14" s="52" t="s">
        <v>604</v>
      </c>
      <c r="E14" s="67" t="s">
        <v>529</v>
      </c>
      <c r="F14" s="67" t="s">
        <v>285</v>
      </c>
      <c r="G14" s="67" t="s">
        <v>530</v>
      </c>
      <c r="H14" s="67" t="s">
        <v>603</v>
      </c>
      <c r="I14" s="67"/>
      <c r="J14" s="67" t="s">
        <v>532</v>
      </c>
      <c r="K14" s="157" t="s">
        <v>92</v>
      </c>
    </row>
    <row r="15" spans="1:11" ht="49.95" customHeight="1" thickBot="1">
      <c r="A15" s="257"/>
      <c r="B15" s="158" t="s">
        <v>526</v>
      </c>
      <c r="C15" s="159" t="s">
        <v>76</v>
      </c>
      <c r="D15" s="160">
        <v>10330257466</v>
      </c>
      <c r="E15" s="159" t="s">
        <v>528</v>
      </c>
      <c r="F15" s="158" t="s">
        <v>605</v>
      </c>
      <c r="G15" s="158" t="s">
        <v>239</v>
      </c>
      <c r="H15" s="161" t="s">
        <v>606</v>
      </c>
      <c r="I15" s="162" t="s">
        <v>601</v>
      </c>
      <c r="J15" s="163" t="s">
        <v>531</v>
      </c>
      <c r="K15" s="164" t="s">
        <v>128</v>
      </c>
    </row>
    <row r="16" spans="1:11" ht="41.4">
      <c r="A16" s="258" t="s">
        <v>421</v>
      </c>
      <c r="B16" s="88" t="s">
        <v>286</v>
      </c>
      <c r="C16" s="90" t="s">
        <v>76</v>
      </c>
      <c r="D16" s="55" t="s">
        <v>287</v>
      </c>
      <c r="E16" s="80" t="s">
        <v>288</v>
      </c>
      <c r="F16" s="55" t="s">
        <v>289</v>
      </c>
      <c r="G16" s="93" t="s">
        <v>245</v>
      </c>
      <c r="H16" s="95" t="s">
        <v>290</v>
      </c>
      <c r="I16" s="90"/>
      <c r="J16" s="56" t="s">
        <v>291</v>
      </c>
      <c r="K16" s="44" t="s">
        <v>92</v>
      </c>
    </row>
    <row r="17" spans="1:11" ht="41.4">
      <c r="A17" s="258"/>
      <c r="B17" s="50" t="s">
        <v>292</v>
      </c>
      <c r="C17" s="51" t="s">
        <v>76</v>
      </c>
      <c r="D17" s="52" t="s">
        <v>293</v>
      </c>
      <c r="E17" s="79" t="s">
        <v>288</v>
      </c>
      <c r="F17" s="52" t="s">
        <v>612</v>
      </c>
      <c r="G17" s="53" t="s">
        <v>294</v>
      </c>
      <c r="H17" s="58" t="s">
        <v>295</v>
      </c>
      <c r="I17" s="167" t="s">
        <v>613</v>
      </c>
      <c r="J17" s="54" t="s">
        <v>296</v>
      </c>
      <c r="K17" s="124" t="s">
        <v>128</v>
      </c>
    </row>
    <row r="18" spans="1:11" ht="41.4">
      <c r="A18" s="258"/>
      <c r="B18" s="52" t="s">
        <v>297</v>
      </c>
      <c r="C18" s="51" t="s">
        <v>76</v>
      </c>
      <c r="D18" s="52" t="s">
        <v>298</v>
      </c>
      <c r="E18" s="79" t="s">
        <v>299</v>
      </c>
      <c r="F18" s="52" t="s">
        <v>300</v>
      </c>
      <c r="G18" s="53" t="s">
        <v>301</v>
      </c>
      <c r="H18" s="58" t="s">
        <v>302</v>
      </c>
      <c r="I18" s="51"/>
      <c r="J18" s="54" t="s">
        <v>303</v>
      </c>
      <c r="K18" s="42" t="s">
        <v>92</v>
      </c>
    </row>
    <row r="19" spans="1:11" ht="79.95" customHeight="1">
      <c r="A19" s="258"/>
      <c r="B19" s="65" t="s">
        <v>304</v>
      </c>
      <c r="C19" s="66" t="s">
        <v>76</v>
      </c>
      <c r="D19" s="52" t="s">
        <v>305</v>
      </c>
      <c r="E19" s="79" t="s">
        <v>306</v>
      </c>
      <c r="F19" s="52" t="s">
        <v>307</v>
      </c>
      <c r="G19" s="53" t="s">
        <v>301</v>
      </c>
      <c r="H19" s="69" t="s">
        <v>615</v>
      </c>
      <c r="I19" s="66" t="s">
        <v>614</v>
      </c>
      <c r="J19" s="51" t="s">
        <v>308</v>
      </c>
      <c r="K19" s="125" t="s">
        <v>128</v>
      </c>
    </row>
    <row r="20" spans="1:11" ht="30" customHeight="1" thickBot="1">
      <c r="A20" s="258"/>
      <c r="B20" s="118" t="s">
        <v>309</v>
      </c>
      <c r="C20" s="119" t="s">
        <v>76</v>
      </c>
      <c r="D20" s="94" t="s">
        <v>310</v>
      </c>
      <c r="E20" s="91" t="s">
        <v>311</v>
      </c>
      <c r="F20" s="94" t="s">
        <v>312</v>
      </c>
      <c r="G20" s="92" t="s">
        <v>301</v>
      </c>
      <c r="H20" s="128" t="s">
        <v>313</v>
      </c>
      <c r="I20" s="119"/>
      <c r="J20" s="89" t="s">
        <v>314</v>
      </c>
      <c r="K20" s="57" t="s">
        <v>92</v>
      </c>
    </row>
    <row r="21" spans="1:11" ht="79.95" customHeight="1">
      <c r="A21" s="255" t="s">
        <v>441</v>
      </c>
      <c r="B21" s="129" t="s">
        <v>252</v>
      </c>
      <c r="C21" s="130" t="s">
        <v>76</v>
      </c>
      <c r="D21" s="131" t="s">
        <v>253</v>
      </c>
      <c r="E21" s="132" t="s">
        <v>254</v>
      </c>
      <c r="F21" s="131" t="s">
        <v>255</v>
      </c>
      <c r="G21" s="133"/>
      <c r="H21" s="134" t="s">
        <v>256</v>
      </c>
      <c r="I21" s="130" t="s">
        <v>622</v>
      </c>
      <c r="J21" s="135" t="s">
        <v>257</v>
      </c>
      <c r="K21" s="136" t="s">
        <v>128</v>
      </c>
    </row>
    <row r="22" spans="1:11" ht="79.95" customHeight="1">
      <c r="A22" s="256"/>
      <c r="B22" s="65" t="s">
        <v>258</v>
      </c>
      <c r="C22" s="66" t="s">
        <v>76</v>
      </c>
      <c r="D22" s="52" t="s">
        <v>259</v>
      </c>
      <c r="E22" s="79" t="s">
        <v>260</v>
      </c>
      <c r="F22" s="52" t="s">
        <v>261</v>
      </c>
      <c r="G22" s="68" t="s">
        <v>262</v>
      </c>
      <c r="H22" s="69" t="s">
        <v>263</v>
      </c>
      <c r="I22" s="66" t="s">
        <v>623</v>
      </c>
      <c r="J22" s="54" t="s">
        <v>264</v>
      </c>
      <c r="K22" s="145" t="s">
        <v>128</v>
      </c>
    </row>
    <row r="23" spans="1:11" ht="40.200000000000003" customHeight="1">
      <c r="A23" s="256"/>
      <c r="B23" s="61" t="s">
        <v>265</v>
      </c>
      <c r="C23" s="62" t="s">
        <v>76</v>
      </c>
      <c r="D23" s="55" t="s">
        <v>266</v>
      </c>
      <c r="E23" s="80" t="s">
        <v>267</v>
      </c>
      <c r="F23" s="55" t="s">
        <v>268</v>
      </c>
      <c r="G23" s="63" t="s">
        <v>269</v>
      </c>
      <c r="H23" s="64" t="s">
        <v>270</v>
      </c>
      <c r="I23" s="62" t="s">
        <v>601</v>
      </c>
      <c r="J23" s="56" t="s">
        <v>271</v>
      </c>
      <c r="K23" s="145" t="s">
        <v>128</v>
      </c>
    </row>
    <row r="24" spans="1:11" ht="40.200000000000003" customHeight="1">
      <c r="A24" s="256"/>
      <c r="B24" s="65" t="s">
        <v>272</v>
      </c>
      <c r="C24" s="66" t="s">
        <v>76</v>
      </c>
      <c r="D24" s="52" t="s">
        <v>273</v>
      </c>
      <c r="E24" s="79" t="s">
        <v>274</v>
      </c>
      <c r="F24" s="52" t="s">
        <v>275</v>
      </c>
      <c r="G24" s="68" t="s">
        <v>227</v>
      </c>
      <c r="H24" s="69" t="s">
        <v>276</v>
      </c>
      <c r="I24" s="66" t="s">
        <v>624</v>
      </c>
      <c r="J24" s="54" t="s">
        <v>277</v>
      </c>
      <c r="K24" s="145" t="s">
        <v>128</v>
      </c>
    </row>
    <row r="25" spans="1:11" ht="40.200000000000003" customHeight="1" thickBot="1">
      <c r="A25" s="257"/>
      <c r="B25" s="138" t="s">
        <v>278</v>
      </c>
      <c r="C25" s="139" t="s">
        <v>76</v>
      </c>
      <c r="D25" s="140" t="s">
        <v>279</v>
      </c>
      <c r="E25" s="141" t="s">
        <v>274</v>
      </c>
      <c r="F25" s="140" t="s">
        <v>280</v>
      </c>
      <c r="G25" s="142" t="s">
        <v>281</v>
      </c>
      <c r="H25" s="143" t="s">
        <v>282</v>
      </c>
      <c r="I25" s="139" t="s">
        <v>601</v>
      </c>
      <c r="J25" s="144" t="s">
        <v>283</v>
      </c>
      <c r="K25" s="145" t="s">
        <v>128</v>
      </c>
    </row>
    <row r="26" spans="1:11" ht="49.95" customHeight="1" thickBot="1">
      <c r="A26" s="255" t="s">
        <v>457</v>
      </c>
      <c r="B26" s="146" t="s">
        <v>559</v>
      </c>
      <c r="C26" s="129" t="s">
        <v>76</v>
      </c>
      <c r="D26" s="151">
        <v>71230885</v>
      </c>
      <c r="E26" s="129" t="s">
        <v>529</v>
      </c>
      <c r="F26" s="129" t="s">
        <v>540</v>
      </c>
      <c r="G26" s="129" t="s">
        <v>541</v>
      </c>
      <c r="H26" s="129" t="s">
        <v>543</v>
      </c>
      <c r="I26" s="130" t="s">
        <v>601</v>
      </c>
      <c r="J26" s="147" t="s">
        <v>546</v>
      </c>
      <c r="K26" s="136" t="s">
        <v>128</v>
      </c>
    </row>
    <row r="27" spans="1:11" ht="49.95" customHeight="1">
      <c r="A27" s="256"/>
      <c r="B27" s="126" t="s">
        <v>533</v>
      </c>
      <c r="C27" s="65" t="s">
        <v>76</v>
      </c>
      <c r="D27" s="50">
        <v>1036601127</v>
      </c>
      <c r="E27" s="65" t="s">
        <v>534</v>
      </c>
      <c r="F27" s="65" t="s">
        <v>535</v>
      </c>
      <c r="G27" s="65" t="s">
        <v>221</v>
      </c>
      <c r="H27" s="65" t="s">
        <v>536</v>
      </c>
      <c r="I27" s="66" t="s">
        <v>601</v>
      </c>
      <c r="J27" s="114" t="s">
        <v>544</v>
      </c>
      <c r="K27" s="136" t="s">
        <v>128</v>
      </c>
    </row>
    <row r="28" spans="1:11" ht="42" thickBot="1">
      <c r="A28" s="256"/>
      <c r="B28" s="126" t="s">
        <v>537</v>
      </c>
      <c r="C28" s="65" t="s">
        <v>76</v>
      </c>
      <c r="D28" s="50">
        <v>1234988835</v>
      </c>
      <c r="E28" s="65" t="s">
        <v>538</v>
      </c>
      <c r="F28" s="65" t="s">
        <v>539</v>
      </c>
      <c r="G28" s="65" t="s">
        <v>541</v>
      </c>
      <c r="H28" s="65" t="s">
        <v>542</v>
      </c>
      <c r="I28" s="66"/>
      <c r="J28" s="114" t="s">
        <v>545</v>
      </c>
      <c r="K28" s="137" t="s">
        <v>92</v>
      </c>
    </row>
    <row r="29" spans="1:11" ht="49.95" customHeight="1" thickBot="1">
      <c r="A29" s="256"/>
      <c r="B29" s="65" t="s">
        <v>558</v>
      </c>
      <c r="C29" s="65" t="s">
        <v>76</v>
      </c>
      <c r="D29" s="52" t="s">
        <v>549</v>
      </c>
      <c r="E29" s="67" t="s">
        <v>550</v>
      </c>
      <c r="F29" s="67" t="s">
        <v>553</v>
      </c>
      <c r="G29" s="68" t="s">
        <v>221</v>
      </c>
      <c r="H29" s="69" t="s">
        <v>555</v>
      </c>
      <c r="I29" s="66" t="s">
        <v>601</v>
      </c>
      <c r="J29" s="114" t="s">
        <v>557</v>
      </c>
      <c r="K29" s="136" t="s">
        <v>128</v>
      </c>
    </row>
    <row r="30" spans="1:11" ht="30" customHeight="1" thickBot="1">
      <c r="A30" s="257"/>
      <c r="B30" s="138" t="s">
        <v>547</v>
      </c>
      <c r="C30" s="138" t="s">
        <v>76</v>
      </c>
      <c r="D30" s="140" t="s">
        <v>548</v>
      </c>
      <c r="E30" s="148" t="s">
        <v>529</v>
      </c>
      <c r="F30" s="148" t="s">
        <v>551</v>
      </c>
      <c r="G30" s="142" t="s">
        <v>221</v>
      </c>
      <c r="H30" s="143" t="s">
        <v>554</v>
      </c>
      <c r="I30" s="139" t="s">
        <v>601</v>
      </c>
      <c r="J30" s="149" t="s">
        <v>556</v>
      </c>
      <c r="K30" s="136" t="s">
        <v>128</v>
      </c>
    </row>
    <row r="31" spans="1:11" ht="27.6">
      <c r="A31" s="259" t="s">
        <v>495</v>
      </c>
      <c r="B31" s="61" t="s">
        <v>573</v>
      </c>
      <c r="C31" s="62" t="s">
        <v>76</v>
      </c>
      <c r="D31" s="55" t="s">
        <v>574</v>
      </c>
      <c r="E31" s="60" t="s">
        <v>575</v>
      </c>
      <c r="F31" s="60" t="s">
        <v>567</v>
      </c>
      <c r="G31" s="63" t="s">
        <v>576</v>
      </c>
      <c r="H31" s="64" t="s">
        <v>577</v>
      </c>
      <c r="I31" s="62" t="s">
        <v>601</v>
      </c>
      <c r="J31" s="120" t="s">
        <v>578</v>
      </c>
      <c r="K31" s="136" t="s">
        <v>128</v>
      </c>
    </row>
    <row r="32" spans="1:11" ht="42" thickBot="1">
      <c r="A32" s="258"/>
      <c r="B32" s="65" t="s">
        <v>560</v>
      </c>
      <c r="C32" s="66" t="s">
        <v>76</v>
      </c>
      <c r="D32" s="52" t="s">
        <v>562</v>
      </c>
      <c r="E32" s="67" t="s">
        <v>564</v>
      </c>
      <c r="F32" s="67" t="s">
        <v>566</v>
      </c>
      <c r="G32" s="68" t="s">
        <v>568</v>
      </c>
      <c r="H32" s="69" t="s">
        <v>569</v>
      </c>
      <c r="I32" s="66" t="s">
        <v>637</v>
      </c>
      <c r="J32" s="114" t="s">
        <v>571</v>
      </c>
      <c r="K32" s="121" t="s">
        <v>284</v>
      </c>
    </row>
    <row r="33" spans="1:11" ht="27.6">
      <c r="A33" s="258"/>
      <c r="B33" s="65" t="s">
        <v>561</v>
      </c>
      <c r="C33" s="66" t="s">
        <v>76</v>
      </c>
      <c r="D33" s="52" t="s">
        <v>563</v>
      </c>
      <c r="E33" s="67" t="s">
        <v>565</v>
      </c>
      <c r="F33" s="67" t="s">
        <v>567</v>
      </c>
      <c r="G33" s="68" t="s">
        <v>568</v>
      </c>
      <c r="H33" s="69" t="s">
        <v>570</v>
      </c>
      <c r="I33" s="66" t="s">
        <v>601</v>
      </c>
      <c r="J33" s="114" t="s">
        <v>572</v>
      </c>
      <c r="K33" s="136" t="s">
        <v>128</v>
      </c>
    </row>
    <row r="34" spans="1:11" ht="41.4">
      <c r="A34" s="258"/>
      <c r="B34" s="67" t="s">
        <v>586</v>
      </c>
      <c r="C34" s="67" t="s">
        <v>76</v>
      </c>
      <c r="D34" s="52" t="s">
        <v>587</v>
      </c>
      <c r="E34" s="67" t="s">
        <v>588</v>
      </c>
      <c r="F34" s="67" t="s">
        <v>582</v>
      </c>
      <c r="G34" s="68" t="s">
        <v>589</v>
      </c>
      <c r="H34" s="69" t="s">
        <v>590</v>
      </c>
      <c r="I34" s="66" t="s">
        <v>601</v>
      </c>
      <c r="J34" s="114" t="s">
        <v>584</v>
      </c>
      <c r="K34" s="121" t="s">
        <v>284</v>
      </c>
    </row>
    <row r="35" spans="1:11" ht="41.4">
      <c r="A35" s="260"/>
      <c r="B35" s="67" t="s">
        <v>579</v>
      </c>
      <c r="C35" s="67" t="s">
        <v>76</v>
      </c>
      <c r="D35" s="52" t="s">
        <v>580</v>
      </c>
      <c r="E35" s="67" t="s">
        <v>581</v>
      </c>
      <c r="F35" s="67" t="s">
        <v>582</v>
      </c>
      <c r="G35" s="68" t="s">
        <v>568</v>
      </c>
      <c r="H35" s="69" t="s">
        <v>583</v>
      </c>
      <c r="I35" s="66" t="s">
        <v>601</v>
      </c>
      <c r="J35" s="114" t="s">
        <v>585</v>
      </c>
      <c r="K35" s="121" t="s">
        <v>284</v>
      </c>
    </row>
    <row r="36" spans="1:11" ht="15" customHeight="1">
      <c r="A36" s="36"/>
      <c r="B36" s="36"/>
      <c r="C36" s="36"/>
      <c r="D36" s="122"/>
      <c r="E36" s="77"/>
      <c r="F36" s="82"/>
      <c r="G36" s="36"/>
      <c r="H36" s="36"/>
      <c r="I36" s="36"/>
    </row>
  </sheetData>
  <sheetProtection algorithmName="SHA-512" hashValue="7ZwWitFbPh+ed7fyFWTQlOM92QTfgIIO1dbVAyygLSbd00bCtgmLAKfD29TosIrrtmHjMU33uvx5Kwg5E34Ziw==" saltValue="jltdEEH3cOP4JvOdPxBwdA==" spinCount="100000" sheet="1" objects="1" scenarios="1"/>
  <mergeCells count="5">
    <mergeCell ref="A11:A15"/>
    <mergeCell ref="A16:A20"/>
    <mergeCell ref="A26:A30"/>
    <mergeCell ref="A31:A35"/>
    <mergeCell ref="A21:A25"/>
  </mergeCells>
  <pageMargins left="0.31496062992125984" right="0.31496062992125984" top="0.35433070866141736" bottom="0.35433070866141736" header="0.31496062992125984" footer="0.31496062992125984"/>
  <pageSetup paperSize="281" scale="5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5CCDD-CB29-470C-A1DB-EA4072879F2A}">
  <sheetPr codeName="Hoja14">
    <tabColor rgb="FF00B0F0"/>
  </sheetPr>
  <dimension ref="A1:I8"/>
  <sheetViews>
    <sheetView showGridLines="0" zoomScale="115" zoomScaleNormal="115" workbookViewId="0">
      <selection sqref="A1:XFD1048576"/>
    </sheetView>
  </sheetViews>
  <sheetFormatPr baseColWidth="10" defaultColWidth="9.109375" defaultRowHeight="15" customHeight="1"/>
  <cols>
    <col min="1" max="1" width="37.33203125" bestFit="1" customWidth="1"/>
    <col min="2" max="3" width="22.5546875" customWidth="1"/>
    <col min="4" max="4" width="25.88671875" customWidth="1"/>
    <col min="5" max="5" width="16.6640625" customWidth="1"/>
    <col min="6" max="6" width="20" customWidth="1"/>
    <col min="7" max="7" width="19.6640625" customWidth="1"/>
    <col min="8" max="8" width="21.109375" customWidth="1"/>
    <col min="9" max="9" width="16.6640625" customWidth="1"/>
  </cols>
  <sheetData>
    <row r="1" spans="1:9" ht="24" customHeight="1">
      <c r="A1" s="261" t="s">
        <v>315</v>
      </c>
      <c r="B1" s="262"/>
      <c r="C1" s="262"/>
      <c r="D1" s="262"/>
      <c r="E1" s="262"/>
      <c r="F1" s="262"/>
      <c r="G1" s="182"/>
      <c r="H1" s="182"/>
      <c r="I1" s="182"/>
    </row>
    <row r="2" spans="1:9" ht="60" customHeight="1">
      <c r="A2" s="9" t="s">
        <v>316</v>
      </c>
      <c r="B2" s="8" t="s">
        <v>400</v>
      </c>
      <c r="C2" s="8" t="s">
        <v>421</v>
      </c>
      <c r="D2" s="8" t="s">
        <v>499</v>
      </c>
      <c r="E2" s="8" t="s">
        <v>457</v>
      </c>
      <c r="F2" s="8" t="s">
        <v>495</v>
      </c>
    </row>
    <row r="3" spans="1:9" ht="15" customHeight="1">
      <c r="A3" s="10" t="s">
        <v>317</v>
      </c>
      <c r="B3" s="11">
        <f>+'5.5.1. Económico'!H5</f>
        <v>388</v>
      </c>
      <c r="C3" s="11">
        <f>+'5.5.1. Económico'!H5</f>
        <v>388</v>
      </c>
      <c r="D3" s="11">
        <f>+'5.5.1. Económico'!K5</f>
        <v>388</v>
      </c>
      <c r="E3" s="11">
        <f>'5.5.1. Económico'!N5</f>
        <v>388</v>
      </c>
      <c r="F3" s="11">
        <f>+'5.5.1. Económico'!Q5</f>
        <v>388</v>
      </c>
    </row>
    <row r="4" spans="1:9" ht="15" customHeight="1">
      <c r="A4" s="10" t="s">
        <v>318</v>
      </c>
      <c r="B4" s="11">
        <f>+'5.5.2.1. Personal adicional '!D7+'5.5.2.2. Puestos de trabajo adi'!D7+'5.5.2.3. Certific de Distribuid'!D11+'5.5.2.4 MOTOGRÚA'!B8</f>
        <v>460</v>
      </c>
      <c r="C4" s="11">
        <f>+'5.5.2.1. Personal adicional '!F7+'5.5.2.2. Puestos de trabajo adi'!F7+'5.5.2.3. Certific de Distribuid'!G11+'5.5.2.4 MOTOGRÚA'!E8</f>
        <v>440</v>
      </c>
      <c r="D4" s="11">
        <f>+'5.5.2.1. Personal adicional '!H7+'5.5.2.2. Puestos de trabajo adi'!H7+'5.5.2.3. Certific de Distribuid'!J11+'5.5.2.4 MOTOGRÚA'!H8</f>
        <v>280</v>
      </c>
      <c r="E4" s="11">
        <f>+'5.5.2.1. Personal adicional '!J7+'5.5.2.2. Puestos de trabajo adi'!K7+'5.5.2.3. Certific de Distribuid'!M11+'5.5.2.4 MOTOGRÚA'!K8</f>
        <v>240</v>
      </c>
      <c r="F4" s="11">
        <f>+'5.5.2.1. Personal adicional '!L7+'5.5.2.2. Puestos de trabajo adi'!M7+'5.5.2.3. Certific de Distribuid'!P11+'5.5.2.4 MOTOGRÚA'!N8</f>
        <v>260</v>
      </c>
    </row>
    <row r="5" spans="1:9" ht="15" customHeight="1">
      <c r="A5" s="10" t="s">
        <v>319</v>
      </c>
      <c r="B5" s="1">
        <f>'5.5.3., 5.5.4., 5.5.5., Varios'!E3</f>
        <v>0</v>
      </c>
      <c r="C5" s="1">
        <f>+'5.5.3., 5.5.4., 5.5.5., Varios'!H3</f>
        <v>0</v>
      </c>
      <c r="D5" s="1">
        <f>+'5.5.3., 5.5.4., 5.5.5., Varios'!L3</f>
        <v>0</v>
      </c>
      <c r="E5" s="1">
        <f>'5.5.3., 5.5.4., 5.5.5., Varios'!P3</f>
        <v>2</v>
      </c>
      <c r="F5" s="1">
        <f>+'5.5.3., 5.5.4., 5.5.5., Varios'!S3</f>
        <v>0</v>
      </c>
    </row>
    <row r="6" spans="1:9" ht="15" customHeight="1">
      <c r="A6" s="10" t="s">
        <v>320</v>
      </c>
      <c r="B6" s="1">
        <f>'5.5.3., 5.5.4., 5.5.5., Varios'!E4</f>
        <v>100</v>
      </c>
      <c r="C6" s="1">
        <f>+'5.5.3., 5.5.4., 5.5.5., Varios'!H4</f>
        <v>100</v>
      </c>
      <c r="D6" s="1">
        <f>+'5.5.3., 5.5.4., 5.5.5., Varios'!L4</f>
        <v>100</v>
      </c>
      <c r="E6" s="1">
        <f>'5.5.3., 5.5.4., 5.5.5., Varios'!P4</f>
        <v>100</v>
      </c>
      <c r="F6" s="1">
        <f>+'5.5.3., 5.5.4., 5.5.5., Varios'!S4</f>
        <v>100</v>
      </c>
    </row>
    <row r="7" spans="1:9" ht="15" customHeight="1">
      <c r="A7" s="10" t="s">
        <v>321</v>
      </c>
      <c r="B7" s="1">
        <f>'5.5.3., 5.5.4., 5.5.5., Varios'!E5</f>
        <v>0</v>
      </c>
      <c r="C7" s="1">
        <f>+'5.5.3., 5.5.4., 5.5.5., Varios'!H5</f>
        <v>0</v>
      </c>
      <c r="D7" s="1">
        <f>+'5.5.3., 5.5.4., 5.5.5., Varios'!L5</f>
        <v>0</v>
      </c>
      <c r="E7" s="1">
        <f>'5.5.3., 5.5.4., 5.5.5., Varios'!P5</f>
        <v>0</v>
      </c>
      <c r="F7" s="1">
        <f>+'5.5.3., 5.5.4., 5.5.5., Varios'!S5</f>
        <v>0</v>
      </c>
    </row>
    <row r="8" spans="1:9" ht="15" customHeight="1">
      <c r="A8" s="9" t="s">
        <v>322</v>
      </c>
      <c r="B8" s="12">
        <f>B3+B4+B5+B6+B7</f>
        <v>948</v>
      </c>
      <c r="C8" s="12">
        <f t="shared" ref="C8" si="0">C3+C4+C5+C6+C7</f>
        <v>928</v>
      </c>
      <c r="D8" s="12">
        <f>D3+D4+D5+D6+D7</f>
        <v>768</v>
      </c>
      <c r="E8" s="12">
        <f>E3+E4+E5+E6+E7</f>
        <v>730</v>
      </c>
      <c r="F8" s="12">
        <f>F3+F4+F5+F6+F7</f>
        <v>748</v>
      </c>
    </row>
  </sheetData>
  <sheetProtection algorithmName="SHA-512" hashValue="Vw6IfGJh3q8Jg7YvauNERciyD7RdyCcwW4w4/I9Tfuvi5Cmn1jcGPmh47MHxW8iLInBaVyzpnwhKpxaP9KJtvA==" saltValue="m9fKojaOLTzdtkleDWF5AA==" spinCount="100000" sheet="1" objects="1" scenarios="1"/>
  <mergeCells count="1">
    <mergeCell ref="A1:F1"/>
  </mergeCells>
  <conditionalFormatting sqref="B8:F8">
    <cfRule type="cellIs" dxfId="6" priority="1" operator="greaterThan">
      <formula>700</formula>
    </cfRule>
  </conditionalFormatting>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A835A-C1C1-44FF-AB61-525AD890AE1B}">
  <sheetPr codeName="Hoja15">
    <tabColor rgb="FF00B0F0"/>
  </sheetPr>
  <dimension ref="A1:R5"/>
  <sheetViews>
    <sheetView showGridLines="0" zoomScale="85" zoomScaleNormal="85" workbookViewId="0">
      <pane xSplit="3" ySplit="2" topLeftCell="F3" activePane="bottomRight" state="frozen"/>
      <selection pane="topRight" activeCell="E1" sqref="E1"/>
      <selection pane="bottomLeft" activeCell="A3" sqref="A3"/>
      <selection pane="bottomRight" sqref="A1:XFD1048576"/>
    </sheetView>
  </sheetViews>
  <sheetFormatPr baseColWidth="10" defaultColWidth="9.109375" defaultRowHeight="15" customHeight="1"/>
  <cols>
    <col min="1" max="1" width="9.5546875" customWidth="1"/>
    <col min="2" max="2" width="73.88671875" bestFit="1" customWidth="1"/>
    <col min="3" max="3" width="15.6640625" customWidth="1"/>
    <col min="4" max="13" width="10.6640625" customWidth="1"/>
    <col min="14" max="14" width="13" customWidth="1"/>
    <col min="15" max="18" width="10.6640625" customWidth="1"/>
  </cols>
  <sheetData>
    <row r="1" spans="1:18" ht="60" customHeight="1">
      <c r="A1" s="264" t="s">
        <v>323</v>
      </c>
      <c r="B1" s="264"/>
      <c r="C1" s="239"/>
      <c r="D1" s="263" t="s">
        <v>500</v>
      </c>
      <c r="E1" s="263"/>
      <c r="F1" s="263"/>
      <c r="G1" s="263" t="s">
        <v>421</v>
      </c>
      <c r="H1" s="263"/>
      <c r="I1" s="263"/>
      <c r="J1" s="263" t="s">
        <v>498</v>
      </c>
      <c r="K1" s="263"/>
      <c r="L1" s="263"/>
      <c r="M1" s="263" t="s">
        <v>457</v>
      </c>
      <c r="N1" s="263"/>
      <c r="O1" s="263"/>
      <c r="P1" s="263" t="s">
        <v>475</v>
      </c>
      <c r="Q1" s="263"/>
      <c r="R1" s="263"/>
    </row>
    <row r="2" spans="1:18" ht="68.400000000000006" customHeight="1">
      <c r="A2" s="13" t="s">
        <v>324</v>
      </c>
      <c r="B2" s="8" t="s">
        <v>325</v>
      </c>
      <c r="C2" s="8" t="s">
        <v>326</v>
      </c>
      <c r="D2" s="8" t="s">
        <v>327</v>
      </c>
      <c r="E2" s="8" t="s">
        <v>328</v>
      </c>
      <c r="F2" s="8" t="s">
        <v>68</v>
      </c>
      <c r="G2" s="8" t="s">
        <v>327</v>
      </c>
      <c r="H2" s="8" t="s">
        <v>328</v>
      </c>
      <c r="I2" s="8" t="s">
        <v>68</v>
      </c>
      <c r="J2" s="8" t="s">
        <v>327</v>
      </c>
      <c r="K2" s="8" t="s">
        <v>328</v>
      </c>
      <c r="L2" s="8" t="s">
        <v>68</v>
      </c>
      <c r="M2" s="8" t="s">
        <v>327</v>
      </c>
      <c r="N2" s="8" t="s">
        <v>328</v>
      </c>
      <c r="O2" s="8" t="s">
        <v>68</v>
      </c>
      <c r="P2" s="8" t="s">
        <v>327</v>
      </c>
      <c r="Q2" s="8" t="s">
        <v>328</v>
      </c>
      <c r="R2" s="8" t="s">
        <v>68</v>
      </c>
    </row>
    <row r="3" spans="1:18" ht="57.6">
      <c r="A3" s="35" t="s">
        <v>329</v>
      </c>
      <c r="B3" s="40" t="s">
        <v>330</v>
      </c>
      <c r="C3" s="34">
        <v>388</v>
      </c>
      <c r="D3" s="1">
        <v>20</v>
      </c>
      <c r="E3" s="34">
        <f>388*(D3/20)</f>
        <v>388</v>
      </c>
      <c r="F3" s="34">
        <v>294</v>
      </c>
      <c r="G3" s="1">
        <v>20</v>
      </c>
      <c r="H3" s="34">
        <f>388*(G3/20)</f>
        <v>388</v>
      </c>
      <c r="I3" s="34"/>
      <c r="J3" s="1">
        <v>20</v>
      </c>
      <c r="K3" s="34">
        <f>388*(J3/20)</f>
        <v>388</v>
      </c>
      <c r="L3" s="34"/>
      <c r="M3" s="1">
        <v>20</v>
      </c>
      <c r="N3" s="34">
        <f>388*(M3/20)</f>
        <v>388</v>
      </c>
      <c r="O3" s="34">
        <v>151</v>
      </c>
      <c r="P3" s="1">
        <v>20</v>
      </c>
      <c r="Q3" s="34">
        <f>388*(P3/20)</f>
        <v>388</v>
      </c>
    </row>
    <row r="4" spans="1:18" ht="14.4">
      <c r="A4" s="35"/>
      <c r="B4" s="40" t="s">
        <v>331</v>
      </c>
      <c r="C4" s="34"/>
      <c r="D4" s="1"/>
      <c r="E4" s="34"/>
      <c r="F4" s="34"/>
      <c r="G4" s="1"/>
      <c r="H4" s="34"/>
      <c r="I4" s="34">
        <v>294</v>
      </c>
      <c r="J4" s="1"/>
      <c r="K4" s="34"/>
      <c r="L4" s="34"/>
      <c r="M4" s="1"/>
      <c r="N4" s="34"/>
      <c r="O4" s="34"/>
      <c r="P4" s="1"/>
      <c r="Q4" s="34"/>
      <c r="R4" s="34">
        <v>436</v>
      </c>
    </row>
    <row r="5" spans="1:18" ht="15" customHeight="1">
      <c r="A5" s="239" t="s">
        <v>332</v>
      </c>
      <c r="B5" s="239"/>
      <c r="C5" s="13"/>
      <c r="D5" s="13" t="s">
        <v>333</v>
      </c>
      <c r="E5" s="13">
        <f>SUM(E3:E4)</f>
        <v>388</v>
      </c>
      <c r="F5" s="13" t="s">
        <v>333</v>
      </c>
      <c r="G5" s="13" t="s">
        <v>333</v>
      </c>
      <c r="H5" s="13">
        <f>SUM(H3:H4)</f>
        <v>388</v>
      </c>
      <c r="I5" s="13" t="s">
        <v>333</v>
      </c>
      <c r="J5" s="13" t="s">
        <v>333</v>
      </c>
      <c r="K5" s="13">
        <f>SUM(K3:K4)</f>
        <v>388</v>
      </c>
      <c r="L5" s="13" t="s">
        <v>333</v>
      </c>
      <c r="M5" s="13" t="s">
        <v>333</v>
      </c>
      <c r="N5" s="13">
        <f>N3</f>
        <v>388</v>
      </c>
      <c r="O5" s="13" t="s">
        <v>333</v>
      </c>
      <c r="P5" s="13" t="s">
        <v>333</v>
      </c>
      <c r="Q5" s="13">
        <f>SUM(Q3:Q4)</f>
        <v>388</v>
      </c>
      <c r="R5" s="13" t="s">
        <v>333</v>
      </c>
    </row>
  </sheetData>
  <sheetProtection algorithmName="SHA-512" hashValue="dV66FxxgcCfWuPuleDOZbRC9ygSjjGmLYOXk/hNV7LxVeTdLRiqoh0pexr8x00sL2W0e4Ag/UlBOXrGh3QZOig==" saltValue="x804RPgFf0kQMJVfz6M/Ag==" spinCount="100000" sheet="1" objects="1" scenarios="1"/>
  <mergeCells count="7">
    <mergeCell ref="P1:R1"/>
    <mergeCell ref="D1:F1"/>
    <mergeCell ref="G1:I1"/>
    <mergeCell ref="A5:B5"/>
    <mergeCell ref="A1:C1"/>
    <mergeCell ref="M1:O1"/>
    <mergeCell ref="J1:L1"/>
  </mergeCells>
  <conditionalFormatting sqref="D3:D4 G3:G4 J3:J4 P3:P4">
    <cfRule type="containsText" dxfId="5" priority="4" operator="containsText" text="No cumple">
      <formula>NOT(ISERROR(SEARCH("No cumple",D3)))</formula>
    </cfRule>
    <cfRule type="containsText" dxfId="4" priority="5" operator="containsText" text="Pendiente">
      <formula>NOT(ISERROR(SEARCH("Pendiente",D3)))</formula>
    </cfRule>
    <cfRule type="containsText" dxfId="3" priority="6" operator="containsText" text="Cumple">
      <formula>NOT(ISERROR(SEARCH("Cumple",D3)))</formula>
    </cfRule>
  </conditionalFormatting>
  <conditionalFormatting sqref="M3:M4">
    <cfRule type="containsText" dxfId="2" priority="1" operator="containsText" text="No cumple">
      <formula>NOT(ISERROR(SEARCH("No cumple",M3)))</formula>
    </cfRule>
    <cfRule type="containsText" dxfId="1" priority="2" operator="containsText" text="Pendiente">
      <formula>NOT(ISERROR(SEARCH("Pendiente",M3)))</formula>
    </cfRule>
    <cfRule type="containsText" dxfId="0" priority="3" operator="containsText" text="Cumple">
      <formula>NOT(ISERROR(SEARCH("Cumple",M3)))</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3BDDF-7C94-449B-8390-9667BB50C803}">
  <sheetPr codeName="Hoja16">
    <tabColor rgb="FF00B0F0"/>
  </sheetPr>
  <dimension ref="A1:M7"/>
  <sheetViews>
    <sheetView showGridLines="0" workbookViewId="0">
      <pane xSplit="3" ySplit="2" topLeftCell="D3" activePane="bottomRight" state="frozen"/>
      <selection pane="topRight" activeCell="K3" sqref="K3"/>
      <selection pane="bottomLeft" activeCell="K3" sqref="K3"/>
      <selection pane="bottomRight" sqref="A1:XFD1048576"/>
    </sheetView>
  </sheetViews>
  <sheetFormatPr baseColWidth="10" defaultColWidth="9.109375" defaultRowHeight="15" customHeight="1"/>
  <cols>
    <col min="1" max="1" width="9.5546875" customWidth="1"/>
    <col min="2" max="2" width="39.109375" bestFit="1" customWidth="1"/>
    <col min="3" max="3" width="17.6640625" bestFit="1" customWidth="1"/>
    <col min="4" max="4" width="10.33203125" customWidth="1"/>
    <col min="5" max="5" width="8.109375" customWidth="1"/>
    <col min="6" max="6" width="10.44140625" customWidth="1"/>
    <col min="7" max="7" width="8" customWidth="1"/>
    <col min="8" max="8" width="10.33203125" customWidth="1"/>
    <col min="9" max="9" width="8.109375" customWidth="1"/>
    <col min="10" max="10" width="9.33203125" customWidth="1"/>
    <col min="11" max="11" width="8.5546875" customWidth="1"/>
    <col min="12" max="12" width="10.109375" customWidth="1"/>
    <col min="13" max="13" width="8.44140625" customWidth="1"/>
  </cols>
  <sheetData>
    <row r="1" spans="1:13" ht="60" customHeight="1">
      <c r="A1" s="264" t="s">
        <v>334</v>
      </c>
      <c r="B1" s="239"/>
      <c r="C1" s="239"/>
      <c r="D1" s="264" t="s">
        <v>400</v>
      </c>
      <c r="E1" s="264"/>
      <c r="F1" s="264" t="s">
        <v>421</v>
      </c>
      <c r="G1" s="264"/>
      <c r="H1" s="264" t="s">
        <v>498</v>
      </c>
      <c r="I1" s="264"/>
      <c r="J1" s="264" t="s">
        <v>496</v>
      </c>
      <c r="K1" s="264"/>
      <c r="L1" s="264" t="s">
        <v>495</v>
      </c>
      <c r="M1" s="264"/>
    </row>
    <row r="2" spans="1:13" ht="30" customHeight="1">
      <c r="A2" s="13" t="s">
        <v>324</v>
      </c>
      <c r="B2" s="8" t="s">
        <v>335</v>
      </c>
      <c r="C2" s="8" t="s">
        <v>326</v>
      </c>
      <c r="D2" s="8" t="s">
        <v>336</v>
      </c>
      <c r="E2" s="8" t="s">
        <v>337</v>
      </c>
      <c r="F2" s="8" t="s">
        <v>336</v>
      </c>
      <c r="G2" s="8" t="s">
        <v>337</v>
      </c>
      <c r="H2" s="8" t="s">
        <v>336</v>
      </c>
      <c r="I2" s="8" t="s">
        <v>337</v>
      </c>
      <c r="J2" s="8" t="s">
        <v>336</v>
      </c>
      <c r="K2" s="8" t="s">
        <v>337</v>
      </c>
      <c r="L2" s="8" t="s">
        <v>336</v>
      </c>
      <c r="M2" s="8" t="s">
        <v>337</v>
      </c>
    </row>
    <row r="3" spans="1:13" ht="15" customHeight="1">
      <c r="A3" s="1" t="s">
        <v>329</v>
      </c>
      <c r="B3" s="32" t="s">
        <v>338</v>
      </c>
      <c r="C3" s="1">
        <v>40</v>
      </c>
      <c r="D3" s="1"/>
      <c r="E3" s="11"/>
      <c r="F3" s="1"/>
      <c r="G3" s="11"/>
      <c r="H3" s="1"/>
      <c r="I3" s="11"/>
      <c r="J3" s="1"/>
      <c r="K3" s="11"/>
      <c r="L3" s="1"/>
      <c r="M3" s="11"/>
    </row>
    <row r="4" spans="1:13" ht="15" customHeight="1">
      <c r="A4" s="1" t="s">
        <v>339</v>
      </c>
      <c r="B4" s="32" t="s">
        <v>340</v>
      </c>
      <c r="C4" s="1">
        <v>80</v>
      </c>
      <c r="D4" s="1"/>
      <c r="E4" s="11"/>
      <c r="F4" s="1"/>
      <c r="G4" s="11"/>
      <c r="H4" s="1"/>
      <c r="I4" s="11"/>
      <c r="J4" s="1"/>
      <c r="K4" s="11"/>
      <c r="L4" s="1"/>
      <c r="M4" s="11"/>
    </row>
    <row r="5" spans="1:13" ht="15" customHeight="1">
      <c r="A5" s="1" t="s">
        <v>341</v>
      </c>
      <c r="B5" s="14" t="s">
        <v>342</v>
      </c>
      <c r="C5" s="1">
        <v>120</v>
      </c>
      <c r="D5" s="1">
        <v>120</v>
      </c>
      <c r="E5" s="11" t="s">
        <v>607</v>
      </c>
      <c r="F5" s="1">
        <v>120</v>
      </c>
      <c r="G5" s="11" t="s">
        <v>345</v>
      </c>
      <c r="H5" s="1">
        <v>120</v>
      </c>
      <c r="I5" s="11" t="s">
        <v>344</v>
      </c>
      <c r="J5" s="1">
        <v>120</v>
      </c>
      <c r="K5" s="11" t="s">
        <v>343</v>
      </c>
      <c r="L5" s="1">
        <v>120</v>
      </c>
      <c r="M5" s="11"/>
    </row>
    <row r="6" spans="1:13" ht="15" customHeight="1">
      <c r="A6" s="1"/>
      <c r="B6" s="14" t="s">
        <v>346</v>
      </c>
      <c r="C6" s="1"/>
      <c r="D6" s="1"/>
      <c r="E6" s="11">
        <v>295</v>
      </c>
      <c r="F6" s="1"/>
      <c r="G6" s="11">
        <v>254</v>
      </c>
      <c r="H6" s="1"/>
      <c r="I6" s="11">
        <v>678</v>
      </c>
      <c r="J6" s="1"/>
      <c r="K6" s="11">
        <v>319</v>
      </c>
      <c r="L6" s="1"/>
      <c r="M6" s="11" t="s">
        <v>347</v>
      </c>
    </row>
    <row r="7" spans="1:13" ht="15" customHeight="1">
      <c r="A7" s="239" t="s">
        <v>332</v>
      </c>
      <c r="B7" s="239"/>
      <c r="C7" s="13"/>
      <c r="D7" s="13">
        <f>SUM(D3:D5)</f>
        <v>120</v>
      </c>
      <c r="E7" s="13"/>
      <c r="F7" s="13">
        <f>SUM(F3:F5)</f>
        <v>120</v>
      </c>
      <c r="G7" s="13">
        <f>SUM(G3:G5)</f>
        <v>0</v>
      </c>
      <c r="H7" s="13">
        <f>SUM(H3:H5)</f>
        <v>120</v>
      </c>
      <c r="I7" s="13"/>
      <c r="J7" s="13">
        <f t="shared" ref="J7:M7" si="0">SUM(J3:J5)</f>
        <v>120</v>
      </c>
      <c r="K7" s="13">
        <f t="shared" si="0"/>
        <v>0</v>
      </c>
      <c r="L7" s="13">
        <f t="shared" si="0"/>
        <v>120</v>
      </c>
      <c r="M7" s="13">
        <f t="shared" si="0"/>
        <v>0</v>
      </c>
    </row>
  </sheetData>
  <sheetProtection algorithmName="SHA-512" hashValue="zWfnpY4ly70+nfYKcg59E/yJVL/xBid6ggam/dWpCQSLbMgqShxB/3Ro/CmmS6anFe8JGi98R6ScV+CzMxKAaQ==" saltValue="vdHXJqQaX5dqELxHBU/8Pg==" spinCount="100000" sheet="1" objects="1" scenarios="1"/>
  <mergeCells count="7">
    <mergeCell ref="L1:M1"/>
    <mergeCell ref="D1:E1"/>
    <mergeCell ref="F1:G1"/>
    <mergeCell ref="A7:B7"/>
    <mergeCell ref="A1:C1"/>
    <mergeCell ref="J1:K1"/>
    <mergeCell ref="H1:I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10CBE-6FF0-4AF0-964D-B149423B2D6F}">
  <sheetPr codeName="Hoja17">
    <tabColor rgb="FF00B0F0"/>
  </sheetPr>
  <dimension ref="A1:N7"/>
  <sheetViews>
    <sheetView showGridLines="0" workbookViewId="0">
      <pane xSplit="3" ySplit="2" topLeftCell="E3" activePane="bottomRight" state="frozen"/>
      <selection pane="topRight" activeCell="K3" sqref="K3"/>
      <selection pane="bottomLeft" activeCell="K3" sqref="K3"/>
      <selection pane="bottomRight" activeCell="I11" sqref="I11"/>
    </sheetView>
  </sheetViews>
  <sheetFormatPr baseColWidth="10" defaultColWidth="9.109375" defaultRowHeight="15" customHeight="1"/>
  <cols>
    <col min="1" max="1" width="9.5546875" customWidth="1"/>
    <col min="2" max="2" width="39.109375" bestFit="1" customWidth="1"/>
    <col min="3" max="3" width="17.6640625" bestFit="1" customWidth="1"/>
    <col min="4" max="4" width="10.33203125" customWidth="1"/>
    <col min="5" max="5" width="10.77734375" customWidth="1"/>
    <col min="6" max="8" width="10.44140625" customWidth="1"/>
    <col min="9" max="9" width="12.109375" customWidth="1"/>
    <col min="10" max="10" width="22.6640625" customWidth="1"/>
    <col min="11" max="11" width="9.33203125" customWidth="1"/>
    <col min="12" max="12" width="26.33203125" customWidth="1"/>
    <col min="13" max="13" width="10.109375" customWidth="1"/>
    <col min="14" max="14" width="11.6640625" customWidth="1"/>
  </cols>
  <sheetData>
    <row r="1" spans="1:14" ht="60" customHeight="1">
      <c r="A1" s="264" t="s">
        <v>348</v>
      </c>
      <c r="B1" s="239"/>
      <c r="C1" s="239"/>
      <c r="D1" s="264" t="s">
        <v>400</v>
      </c>
      <c r="E1" s="264"/>
      <c r="F1" s="264" t="s">
        <v>497</v>
      </c>
      <c r="G1" s="264"/>
      <c r="H1" s="265" t="s">
        <v>498</v>
      </c>
      <c r="I1" s="266"/>
      <c r="J1" s="267"/>
      <c r="K1" s="264" t="s">
        <v>496</v>
      </c>
      <c r="L1" s="264"/>
      <c r="M1" s="264" t="s">
        <v>495</v>
      </c>
      <c r="N1" s="264"/>
    </row>
    <row r="2" spans="1:14" ht="30" customHeight="1">
      <c r="A2" s="13" t="s">
        <v>324</v>
      </c>
      <c r="B2" s="8" t="s">
        <v>335</v>
      </c>
      <c r="C2" s="8" t="s">
        <v>326</v>
      </c>
      <c r="D2" s="8" t="s">
        <v>336</v>
      </c>
      <c r="E2" s="8" t="s">
        <v>337</v>
      </c>
      <c r="F2" s="8" t="s">
        <v>336</v>
      </c>
      <c r="G2" s="8" t="s">
        <v>337</v>
      </c>
      <c r="H2" s="8" t="s">
        <v>336</v>
      </c>
      <c r="I2" s="8" t="s">
        <v>337</v>
      </c>
      <c r="J2" s="8" t="s">
        <v>608</v>
      </c>
      <c r="K2" s="8" t="s">
        <v>336</v>
      </c>
      <c r="L2" s="8" t="s">
        <v>337</v>
      </c>
      <c r="M2" s="8" t="s">
        <v>336</v>
      </c>
      <c r="N2" s="8" t="s">
        <v>337</v>
      </c>
    </row>
    <row r="3" spans="1:14" ht="15" customHeight="1">
      <c r="A3" s="1" t="s">
        <v>329</v>
      </c>
      <c r="B3" s="32" t="s">
        <v>349</v>
      </c>
      <c r="C3" s="1">
        <v>40</v>
      </c>
      <c r="D3" s="1"/>
      <c r="E3" s="11"/>
      <c r="F3" s="1"/>
      <c r="G3" s="11"/>
      <c r="H3" s="1">
        <v>0</v>
      </c>
      <c r="I3" s="11"/>
      <c r="J3" s="11"/>
      <c r="K3" s="1"/>
      <c r="L3" s="11"/>
      <c r="M3" s="1"/>
      <c r="N3" s="11"/>
    </row>
    <row r="4" spans="1:14" ht="91.2" customHeight="1">
      <c r="A4" s="1" t="s">
        <v>339</v>
      </c>
      <c r="B4" s="32" t="s">
        <v>350</v>
      </c>
      <c r="C4" s="1">
        <v>80</v>
      </c>
      <c r="D4" s="1"/>
      <c r="E4" s="11"/>
      <c r="F4" s="1"/>
      <c r="G4" s="11"/>
      <c r="H4" s="1">
        <v>0</v>
      </c>
      <c r="I4" s="11"/>
      <c r="J4" s="49"/>
      <c r="K4" s="1">
        <v>80</v>
      </c>
      <c r="L4" s="49" t="s">
        <v>351</v>
      </c>
      <c r="M4" s="1"/>
      <c r="N4" s="11"/>
    </row>
    <row r="5" spans="1:14" ht="14.4">
      <c r="A5" s="1" t="s">
        <v>341</v>
      </c>
      <c r="B5" s="14" t="s">
        <v>352</v>
      </c>
      <c r="C5" s="1">
        <v>120</v>
      </c>
      <c r="D5" s="1">
        <v>120</v>
      </c>
      <c r="E5" s="49"/>
      <c r="F5" s="1">
        <v>120</v>
      </c>
      <c r="G5" s="49"/>
      <c r="H5" s="1">
        <v>0</v>
      </c>
      <c r="I5" s="49"/>
      <c r="J5" s="49"/>
      <c r="K5" s="1"/>
      <c r="L5" s="49"/>
      <c r="M5" s="1">
        <v>120</v>
      </c>
      <c r="N5" s="49"/>
    </row>
    <row r="6" spans="1:14" ht="79.95" customHeight="1">
      <c r="A6" s="1"/>
      <c r="B6" s="14" t="s">
        <v>353</v>
      </c>
      <c r="C6" s="1"/>
      <c r="D6" s="1"/>
      <c r="E6" s="11">
        <v>296</v>
      </c>
      <c r="F6" s="1"/>
      <c r="G6" s="11">
        <v>290</v>
      </c>
      <c r="H6" s="1"/>
      <c r="I6" s="11">
        <v>716</v>
      </c>
      <c r="J6" s="49" t="s">
        <v>625</v>
      </c>
      <c r="K6" s="1"/>
      <c r="L6" s="11">
        <v>336</v>
      </c>
      <c r="M6" s="1"/>
      <c r="N6" s="11">
        <v>761</v>
      </c>
    </row>
    <row r="7" spans="1:14" ht="15" customHeight="1">
      <c r="A7" s="239" t="s">
        <v>332</v>
      </c>
      <c r="B7" s="239"/>
      <c r="C7" s="13"/>
      <c r="D7" s="13">
        <f t="shared" ref="D7:I7" si="0">SUM(D3:D5)</f>
        <v>120</v>
      </c>
      <c r="E7" s="13">
        <f t="shared" si="0"/>
        <v>0</v>
      </c>
      <c r="F7" s="13">
        <f t="shared" si="0"/>
        <v>120</v>
      </c>
      <c r="G7" s="13">
        <f t="shared" si="0"/>
        <v>0</v>
      </c>
      <c r="H7" s="13">
        <f t="shared" si="0"/>
        <v>0</v>
      </c>
      <c r="I7" s="13">
        <f t="shared" si="0"/>
        <v>0</v>
      </c>
      <c r="J7" s="13"/>
      <c r="K7" s="13">
        <f t="shared" ref="K7:N7" si="1">SUM(K3:K5)</f>
        <v>80</v>
      </c>
      <c r="L7" s="13">
        <f t="shared" si="1"/>
        <v>0</v>
      </c>
      <c r="M7" s="13">
        <f t="shared" si="1"/>
        <v>120</v>
      </c>
      <c r="N7" s="13">
        <f t="shared" si="1"/>
        <v>0</v>
      </c>
    </row>
  </sheetData>
  <sheetProtection algorithmName="SHA-512" hashValue="2fy1nu5wrQCVKfRays3BhAmoHY2xQNKvliIiSUaH9rkRJ0ztKpcBOpUGse4HOYfBK06PorGzABfZf9V8hLRcUQ==" saltValue="Lq00+s+MmtnHimNEqGqymw==" spinCount="100000" sheet="1" objects="1" scenarios="1"/>
  <mergeCells count="7">
    <mergeCell ref="M1:N1"/>
    <mergeCell ref="H1:J1"/>
    <mergeCell ref="D1:E1"/>
    <mergeCell ref="F1:G1"/>
    <mergeCell ref="A7:B7"/>
    <mergeCell ref="A1:C1"/>
    <mergeCell ref="K1:L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DFA30-EA20-42AD-8E2A-886BACEFE31B}">
  <sheetPr codeName="Hoja18">
    <tabColor rgb="FF00B0F0"/>
  </sheetPr>
  <dimension ref="A1:Q11"/>
  <sheetViews>
    <sheetView showGridLines="0" workbookViewId="0">
      <pane xSplit="3" ySplit="2" topLeftCell="F3" activePane="bottomRight" state="frozen"/>
      <selection pane="topRight" activeCell="K3" sqref="K3"/>
      <selection pane="bottomLeft" activeCell="K3" sqref="K3"/>
      <selection pane="bottomRight" activeCell="H16" sqref="H16"/>
    </sheetView>
  </sheetViews>
  <sheetFormatPr baseColWidth="10" defaultColWidth="9.109375" defaultRowHeight="15" customHeight="1"/>
  <cols>
    <col min="1" max="1" width="9.5546875" customWidth="1"/>
    <col min="2" max="2" width="42.44140625" customWidth="1"/>
    <col min="3" max="3" width="17.6640625" bestFit="1" customWidth="1"/>
    <col min="4" max="4" width="10.33203125" customWidth="1"/>
    <col min="5" max="5" width="8.109375" customWidth="1"/>
    <col min="6" max="6" width="30.77734375" customWidth="1"/>
    <col min="7" max="7" width="10.44140625" customWidth="1"/>
    <col min="8" max="8" width="8" customWidth="1"/>
    <col min="9" max="9" width="35.77734375" customWidth="1"/>
    <col min="10" max="10" width="10.33203125" customWidth="1"/>
    <col min="11" max="11" width="8.109375" customWidth="1"/>
    <col min="12" max="12" width="35.77734375" customWidth="1"/>
    <col min="13" max="13" width="9.33203125" customWidth="1"/>
    <col min="14" max="14" width="8.5546875" customWidth="1"/>
    <col min="15" max="15" width="35.77734375" customWidth="1"/>
    <col min="16" max="16" width="15.5546875" customWidth="1"/>
    <col min="17" max="17" width="12.6640625" customWidth="1"/>
  </cols>
  <sheetData>
    <row r="1" spans="1:17" ht="60" customHeight="1">
      <c r="A1" s="264" t="s">
        <v>354</v>
      </c>
      <c r="B1" s="239"/>
      <c r="C1" s="239"/>
      <c r="D1" s="265" t="s">
        <v>400</v>
      </c>
      <c r="E1" s="266"/>
      <c r="F1" s="267"/>
      <c r="G1" s="265" t="s">
        <v>421</v>
      </c>
      <c r="H1" s="266"/>
      <c r="I1" s="267"/>
      <c r="J1" s="265" t="s">
        <v>498</v>
      </c>
      <c r="K1" s="266"/>
      <c r="L1" s="267"/>
      <c r="M1" s="265" t="s">
        <v>496</v>
      </c>
      <c r="N1" s="266"/>
      <c r="O1" s="267"/>
      <c r="P1" s="264" t="s">
        <v>495</v>
      </c>
      <c r="Q1" s="264"/>
    </row>
    <row r="2" spans="1:17" ht="30" customHeight="1">
      <c r="A2" s="13" t="s">
        <v>324</v>
      </c>
      <c r="B2" s="8" t="s">
        <v>335</v>
      </c>
      <c r="C2" s="8" t="s">
        <v>326</v>
      </c>
      <c r="D2" s="8" t="s">
        <v>336</v>
      </c>
      <c r="E2" s="8" t="s">
        <v>337</v>
      </c>
      <c r="F2" s="8" t="s">
        <v>608</v>
      </c>
      <c r="G2" s="8" t="s">
        <v>336</v>
      </c>
      <c r="H2" s="8" t="s">
        <v>337</v>
      </c>
      <c r="I2" s="8" t="s">
        <v>608</v>
      </c>
      <c r="J2" s="8" t="s">
        <v>336</v>
      </c>
      <c r="K2" s="8" t="s">
        <v>337</v>
      </c>
      <c r="L2" s="8" t="s">
        <v>608</v>
      </c>
      <c r="M2" s="8" t="s">
        <v>336</v>
      </c>
      <c r="N2" s="8" t="s">
        <v>337</v>
      </c>
      <c r="O2" s="8" t="s">
        <v>608</v>
      </c>
      <c r="P2" s="8" t="s">
        <v>336</v>
      </c>
      <c r="Q2" s="8" t="s">
        <v>337</v>
      </c>
    </row>
    <row r="3" spans="1:17" ht="287.25" customHeight="1">
      <c r="A3" s="13"/>
      <c r="B3" s="8" t="s">
        <v>355</v>
      </c>
      <c r="C3" s="8" t="s">
        <v>356</v>
      </c>
      <c r="D3" s="8"/>
      <c r="E3" s="8" t="s">
        <v>373</v>
      </c>
      <c r="F3" s="165" t="s">
        <v>609</v>
      </c>
      <c r="G3" s="8"/>
      <c r="H3" s="8" t="s">
        <v>633</v>
      </c>
      <c r="I3" s="165" t="s">
        <v>616</v>
      </c>
      <c r="J3" s="8" t="s">
        <v>552</v>
      </c>
      <c r="K3" s="8" t="s">
        <v>357</v>
      </c>
      <c r="L3" s="165" t="s">
        <v>638</v>
      </c>
      <c r="M3" s="8"/>
      <c r="N3" s="8"/>
      <c r="O3" s="165" t="s">
        <v>632</v>
      </c>
      <c r="P3" s="8" t="s">
        <v>358</v>
      </c>
      <c r="Q3" s="8" t="s">
        <v>359</v>
      </c>
    </row>
    <row r="4" spans="1:17" ht="15" customHeight="1">
      <c r="A4" s="1" t="s">
        <v>329</v>
      </c>
      <c r="B4" s="33">
        <v>1</v>
      </c>
      <c r="C4" s="1">
        <v>20</v>
      </c>
      <c r="D4" s="1"/>
      <c r="E4" s="11"/>
      <c r="F4" s="11"/>
      <c r="G4" s="1"/>
      <c r="H4" s="11"/>
      <c r="I4" s="11"/>
      <c r="J4" s="1"/>
      <c r="L4" s="11"/>
      <c r="M4" s="1"/>
      <c r="N4" s="11"/>
      <c r="O4" s="11"/>
      <c r="P4" s="1">
        <v>20</v>
      </c>
      <c r="Q4" t="s">
        <v>360</v>
      </c>
    </row>
    <row r="5" spans="1:17" ht="15" customHeight="1">
      <c r="A5" s="1" t="s">
        <v>339</v>
      </c>
      <c r="B5" s="33">
        <v>2</v>
      </c>
      <c r="C5" s="1">
        <v>40</v>
      </c>
      <c r="D5" s="1"/>
      <c r="E5" s="11"/>
      <c r="F5" s="11"/>
      <c r="G5" s="1"/>
      <c r="H5" s="11"/>
      <c r="I5" s="11"/>
      <c r="J5" s="1">
        <v>40</v>
      </c>
      <c r="K5" s="11" t="s">
        <v>357</v>
      </c>
      <c r="L5" s="11"/>
      <c r="M5" s="1">
        <v>40</v>
      </c>
      <c r="N5" s="11" t="s">
        <v>361</v>
      </c>
      <c r="O5" s="11"/>
      <c r="P5" s="1"/>
      <c r="Q5" s="11"/>
    </row>
    <row r="6" spans="1:17" ht="15" customHeight="1">
      <c r="A6" s="1" t="s">
        <v>341</v>
      </c>
      <c r="B6" s="41">
        <v>3</v>
      </c>
      <c r="C6" s="1">
        <v>60</v>
      </c>
      <c r="D6" s="1"/>
      <c r="E6" s="11"/>
      <c r="F6" s="11"/>
      <c r="G6" s="1"/>
      <c r="H6" s="11"/>
      <c r="I6" s="11"/>
      <c r="J6" s="1"/>
      <c r="K6" s="11"/>
      <c r="L6" s="11"/>
      <c r="M6" s="1"/>
      <c r="N6" s="11"/>
      <c r="O6" s="11"/>
      <c r="P6" s="1"/>
      <c r="Q6" s="11"/>
    </row>
    <row r="7" spans="1:17" ht="15" customHeight="1">
      <c r="A7" s="1" t="s">
        <v>329</v>
      </c>
      <c r="B7" s="41">
        <v>4</v>
      </c>
      <c r="C7" s="1">
        <v>80</v>
      </c>
      <c r="D7" s="1"/>
      <c r="E7" s="11"/>
      <c r="F7" s="11"/>
      <c r="G7" s="1">
        <v>80</v>
      </c>
      <c r="H7" s="11" t="s">
        <v>633</v>
      </c>
      <c r="I7" s="11"/>
      <c r="J7" s="1"/>
      <c r="K7" s="11"/>
      <c r="L7" s="11"/>
      <c r="M7" s="1"/>
      <c r="N7" s="11"/>
      <c r="O7" s="11"/>
      <c r="P7" s="1"/>
      <c r="Q7" s="11"/>
    </row>
    <row r="8" spans="1:17" ht="15" customHeight="1">
      <c r="A8" s="1" t="s">
        <v>339</v>
      </c>
      <c r="B8" s="41">
        <v>5</v>
      </c>
      <c r="C8" s="1">
        <v>100</v>
      </c>
      <c r="D8" s="1">
        <v>100</v>
      </c>
      <c r="E8" s="11" t="s">
        <v>544</v>
      </c>
      <c r="F8" s="11"/>
      <c r="G8" s="1"/>
      <c r="H8" s="11"/>
      <c r="I8" s="11"/>
      <c r="J8" s="1"/>
      <c r="K8" s="11"/>
      <c r="L8" s="11"/>
      <c r="M8" s="1"/>
      <c r="N8" s="11"/>
      <c r="O8" s="11"/>
      <c r="P8" s="1"/>
      <c r="Q8" s="11"/>
    </row>
    <row r="9" spans="1:17" ht="15" customHeight="1">
      <c r="A9" s="1" t="s">
        <v>341</v>
      </c>
      <c r="B9" s="41">
        <v>6</v>
      </c>
      <c r="C9" s="1">
        <v>120</v>
      </c>
      <c r="D9" s="1"/>
      <c r="E9" s="11"/>
      <c r="F9" s="11"/>
      <c r="G9" s="1"/>
      <c r="H9" s="11"/>
      <c r="I9" s="11"/>
      <c r="J9" s="1"/>
      <c r="K9" s="11"/>
      <c r="L9" s="11"/>
      <c r="M9" s="1"/>
      <c r="N9" s="11"/>
      <c r="O9" s="11"/>
      <c r="P9" s="1"/>
      <c r="Q9" s="11"/>
    </row>
    <row r="10" spans="1:17" ht="15" customHeight="1">
      <c r="A10" s="1"/>
      <c r="B10" s="14"/>
      <c r="C10" s="1"/>
      <c r="D10" s="1"/>
      <c r="E10" s="11"/>
      <c r="F10" s="11"/>
      <c r="G10" s="1"/>
      <c r="H10" s="11"/>
      <c r="I10" s="11"/>
      <c r="J10" s="1"/>
      <c r="K10" s="11"/>
      <c r="L10" s="11"/>
      <c r="M10" s="1"/>
      <c r="N10" s="11"/>
      <c r="O10" s="11"/>
      <c r="P10" s="1"/>
      <c r="Q10" s="11"/>
    </row>
    <row r="11" spans="1:17" ht="15" customHeight="1">
      <c r="A11" s="239" t="s">
        <v>332</v>
      </c>
      <c r="B11" s="239"/>
      <c r="C11" s="13"/>
      <c r="D11" s="13">
        <f>SUM(D4:D10)</f>
        <v>100</v>
      </c>
      <c r="E11" s="13">
        <f>SUM(E4:E6)</f>
        <v>0</v>
      </c>
      <c r="F11" s="13"/>
      <c r="G11" s="13">
        <f>SUM(G4:G10)</f>
        <v>80</v>
      </c>
      <c r="H11" s="13"/>
      <c r="I11" s="13"/>
      <c r="J11" s="13">
        <f>SUM(J4:J6)</f>
        <v>40</v>
      </c>
      <c r="K11" s="13"/>
      <c r="L11" s="13"/>
      <c r="M11" s="13">
        <f t="shared" ref="M11:P11" si="0">SUM(M4:M6)</f>
        <v>40</v>
      </c>
      <c r="N11" s="13">
        <f t="shared" si="0"/>
        <v>0</v>
      </c>
      <c r="O11" s="13"/>
      <c r="P11" s="13">
        <f t="shared" si="0"/>
        <v>20</v>
      </c>
      <c r="Q11" s="13">
        <f>SUM(Q3:Q6)</f>
        <v>0</v>
      </c>
    </row>
  </sheetData>
  <sheetProtection algorithmName="SHA-512" hashValue="4C4vwlnconiaPojutEK2dnR+pBH4jdgwXtAwMlzGcpFRO4yOzkx55xQBY7fvFT4cERIemqWVSGMs8U4eFcdoiA==" saltValue="KwQNYcwdwR0b0TcqCeKA/Q==" spinCount="100000" sheet="1" objects="1" scenarios="1"/>
  <mergeCells count="7">
    <mergeCell ref="A11:B11"/>
    <mergeCell ref="A1:C1"/>
    <mergeCell ref="P1:Q1"/>
    <mergeCell ref="G1:I1"/>
    <mergeCell ref="D1:F1"/>
    <mergeCell ref="J1:L1"/>
    <mergeCell ref="M1:O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E853D-4B75-4346-A3D9-EC5CBBC6F5B7}">
  <sheetPr codeName="Hoja19">
    <tabColor rgb="FF00B050"/>
  </sheetPr>
  <dimension ref="A1:P8"/>
  <sheetViews>
    <sheetView showGridLines="0" topLeftCell="A3" workbookViewId="0">
      <selection activeCell="C8" sqref="C8:D8"/>
    </sheetView>
  </sheetViews>
  <sheetFormatPr baseColWidth="10" defaultColWidth="11.44140625" defaultRowHeight="14.4"/>
  <cols>
    <col min="1" max="1" width="50.6640625" customWidth="1"/>
    <col min="2" max="2" width="10.6640625" customWidth="1"/>
    <col min="3" max="3" width="18.88671875" customWidth="1"/>
    <col min="4" max="4" width="10.6640625" customWidth="1"/>
    <col min="5" max="5" width="20.44140625" customWidth="1"/>
    <col min="6" max="6" width="16.6640625" customWidth="1"/>
    <col min="7" max="8" width="10.6640625" customWidth="1"/>
    <col min="9" max="9" width="17.88671875" customWidth="1"/>
    <col min="10" max="10" width="10.6640625" customWidth="1"/>
    <col min="11" max="11" width="12.6640625" customWidth="1"/>
    <col min="12" max="12" width="25.44140625" customWidth="1"/>
    <col min="13" max="14" width="10.6640625" customWidth="1"/>
    <col min="15" max="15" width="14.33203125" customWidth="1"/>
    <col min="16" max="16" width="10.6640625" customWidth="1"/>
  </cols>
  <sheetData>
    <row r="1" spans="1:16" ht="60" customHeight="1">
      <c r="A1" s="21" t="s">
        <v>362</v>
      </c>
      <c r="B1" s="268" t="s">
        <v>400</v>
      </c>
      <c r="C1" s="269"/>
      <c r="D1" s="270"/>
      <c r="E1" s="268" t="s">
        <v>497</v>
      </c>
      <c r="F1" s="269"/>
      <c r="G1" s="269"/>
      <c r="H1" s="273" t="s">
        <v>498</v>
      </c>
      <c r="I1" s="274"/>
      <c r="J1" s="275"/>
      <c r="K1" s="269" t="s">
        <v>496</v>
      </c>
      <c r="L1" s="269"/>
      <c r="M1" s="270"/>
      <c r="N1" s="268" t="s">
        <v>475</v>
      </c>
      <c r="O1" s="269"/>
      <c r="P1" s="270"/>
    </row>
    <row r="2" spans="1:16" ht="30" customHeight="1">
      <c r="A2" s="21" t="s">
        <v>5</v>
      </c>
      <c r="B2" s="21" t="s">
        <v>363</v>
      </c>
      <c r="C2" s="21" t="s">
        <v>95</v>
      </c>
      <c r="D2" s="21" t="s">
        <v>68</v>
      </c>
      <c r="E2" s="21" t="s">
        <v>363</v>
      </c>
      <c r="F2" s="21" t="s">
        <v>95</v>
      </c>
      <c r="G2" s="84" t="s">
        <v>68</v>
      </c>
      <c r="H2" s="170" t="s">
        <v>363</v>
      </c>
      <c r="I2" s="21" t="s">
        <v>95</v>
      </c>
      <c r="J2" s="171" t="s">
        <v>68</v>
      </c>
      <c r="K2" s="85" t="s">
        <v>363</v>
      </c>
      <c r="L2" s="21" t="s">
        <v>95</v>
      </c>
      <c r="M2" s="21" t="s">
        <v>68</v>
      </c>
      <c r="N2" s="21" t="s">
        <v>363</v>
      </c>
      <c r="O2" s="21" t="s">
        <v>95</v>
      </c>
      <c r="P2" s="21" t="s">
        <v>68</v>
      </c>
    </row>
    <row r="3" spans="1:16" ht="273.60000000000002">
      <c r="A3" s="24" t="s">
        <v>364</v>
      </c>
      <c r="B3" s="22">
        <v>120</v>
      </c>
      <c r="C3" s="22" t="s">
        <v>370</v>
      </c>
      <c r="D3" s="22" t="s">
        <v>371</v>
      </c>
      <c r="E3" s="22">
        <v>120</v>
      </c>
      <c r="F3" s="22" t="s">
        <v>372</v>
      </c>
      <c r="G3" s="71" t="s">
        <v>373</v>
      </c>
      <c r="H3" s="172">
        <v>120</v>
      </c>
      <c r="I3" s="22" t="s">
        <v>367</v>
      </c>
      <c r="J3" s="173" t="s">
        <v>368</v>
      </c>
      <c r="K3" s="168">
        <v>0</v>
      </c>
      <c r="L3" s="22" t="s">
        <v>365</v>
      </c>
      <c r="M3" s="22" t="s">
        <v>366</v>
      </c>
      <c r="N3" s="22">
        <v>0</v>
      </c>
      <c r="O3" s="22" t="s">
        <v>369</v>
      </c>
      <c r="P3" s="22"/>
    </row>
    <row r="4" spans="1:16" ht="28.8">
      <c r="A4" s="32" t="s">
        <v>374</v>
      </c>
      <c r="B4" s="22"/>
      <c r="C4" s="22" t="s">
        <v>378</v>
      </c>
      <c r="D4" s="22"/>
      <c r="E4" s="32"/>
      <c r="F4" s="22" t="s">
        <v>378</v>
      </c>
      <c r="G4" s="71"/>
      <c r="H4" s="172"/>
      <c r="I4" s="22" t="s">
        <v>376</v>
      </c>
      <c r="J4" s="173"/>
      <c r="K4" s="169"/>
      <c r="L4" s="22" t="s">
        <v>375</v>
      </c>
      <c r="M4" s="22">
        <v>354</v>
      </c>
      <c r="N4" s="22"/>
      <c r="O4" s="22" t="s">
        <v>377</v>
      </c>
      <c r="P4" s="22"/>
    </row>
    <row r="5" spans="1:16" ht="28.8">
      <c r="A5" s="32" t="s">
        <v>379</v>
      </c>
      <c r="B5" s="22"/>
      <c r="C5" s="22" t="s">
        <v>380</v>
      </c>
      <c r="D5" s="22"/>
      <c r="E5" s="32"/>
      <c r="F5" s="22" t="s">
        <v>380</v>
      </c>
      <c r="G5" s="71"/>
      <c r="H5" s="172"/>
      <c r="I5" s="22" t="s">
        <v>380</v>
      </c>
      <c r="J5" s="173"/>
      <c r="K5" s="169"/>
      <c r="L5" s="1" t="s">
        <v>380</v>
      </c>
      <c r="M5" s="22">
        <v>355</v>
      </c>
      <c r="N5" s="22"/>
      <c r="O5" s="22" t="s">
        <v>377</v>
      </c>
      <c r="P5" s="22"/>
    </row>
    <row r="6" spans="1:16">
      <c r="A6" s="32" t="s">
        <v>381</v>
      </c>
      <c r="B6" s="22"/>
      <c r="C6" s="22" t="s">
        <v>383</v>
      </c>
      <c r="D6" s="22"/>
      <c r="E6" s="32"/>
      <c r="F6" s="22" t="s">
        <v>383</v>
      </c>
      <c r="G6" s="71"/>
      <c r="H6" s="172"/>
      <c r="I6" s="22" t="s">
        <v>383</v>
      </c>
      <c r="J6" s="173"/>
      <c r="K6" s="169"/>
      <c r="L6" s="46" t="s">
        <v>382</v>
      </c>
      <c r="M6" s="22"/>
      <c r="N6" s="22"/>
      <c r="O6" s="22" t="s">
        <v>377</v>
      </c>
      <c r="P6" s="22"/>
    </row>
    <row r="7" spans="1:16">
      <c r="A7" s="32" t="s">
        <v>384</v>
      </c>
      <c r="B7" s="22"/>
      <c r="C7" s="22">
        <v>302</v>
      </c>
      <c r="D7" s="22"/>
      <c r="F7" s="22">
        <v>291</v>
      </c>
      <c r="G7" s="71"/>
      <c r="H7" s="172"/>
      <c r="I7" s="22">
        <v>735</v>
      </c>
      <c r="J7" s="173"/>
      <c r="K7" s="169"/>
      <c r="L7" s="22" t="s">
        <v>76</v>
      </c>
      <c r="M7" s="22">
        <v>355</v>
      </c>
      <c r="N7" s="22"/>
      <c r="O7" s="22" t="s">
        <v>377</v>
      </c>
      <c r="P7" s="22"/>
    </row>
    <row r="8" spans="1:16" ht="30" customHeight="1" thickBot="1">
      <c r="A8" s="21" t="s">
        <v>60</v>
      </c>
      <c r="B8" s="45">
        <v>120</v>
      </c>
      <c r="C8" s="245"/>
      <c r="D8" s="245"/>
      <c r="E8" s="43">
        <f>SUM(E3:E7)</f>
        <v>120</v>
      </c>
      <c r="F8" s="245"/>
      <c r="G8" s="242"/>
      <c r="H8" s="174">
        <v>120</v>
      </c>
      <c r="I8" s="271"/>
      <c r="J8" s="272"/>
      <c r="K8" s="85">
        <v>0</v>
      </c>
      <c r="L8" s="43">
        <v>0</v>
      </c>
      <c r="M8" s="45"/>
      <c r="N8" s="43">
        <v>0</v>
      </c>
      <c r="O8" s="43"/>
      <c r="P8" s="45"/>
    </row>
  </sheetData>
  <sheetProtection algorithmName="SHA-512" hashValue="0JVt+GImP/DYVnt/S8BB+gnVpa7uo/Ubg5QX9+SpCZWaKDXp9cAwoe5R7rRCwgSNPB97ARbZ0pScEekTYznkTg==" saltValue="TfvdVmCNWp0rrdHAhMtXXA==" spinCount="100000" sheet="1" objects="1" scenarios="1"/>
  <mergeCells count="8">
    <mergeCell ref="N1:P1"/>
    <mergeCell ref="B1:D1"/>
    <mergeCell ref="E1:G1"/>
    <mergeCell ref="C8:D8"/>
    <mergeCell ref="F8:G8"/>
    <mergeCell ref="I8:J8"/>
    <mergeCell ref="H1:J1"/>
    <mergeCell ref="K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881A-C238-44BD-8DC6-8B168AC2FD94}">
  <sheetPr codeName="Hoja2">
    <tabColor rgb="FFFFC000"/>
  </sheetPr>
  <dimension ref="A1:F20"/>
  <sheetViews>
    <sheetView showGridLines="0" workbookViewId="0">
      <pane xSplit="1" ySplit="2" topLeftCell="B3" activePane="bottomRight" state="frozen"/>
      <selection pane="topRight" activeCell="B1" sqref="B1"/>
      <selection pane="bottomLeft" activeCell="A3" sqref="A3"/>
      <selection pane="bottomRight" activeCell="D6" sqref="D6"/>
    </sheetView>
  </sheetViews>
  <sheetFormatPr baseColWidth="10" defaultColWidth="9.109375" defaultRowHeight="15" customHeight="1"/>
  <cols>
    <col min="1" max="1" width="39.109375" customWidth="1"/>
    <col min="2" max="2" width="16.88671875" customWidth="1"/>
    <col min="3" max="3" width="19.33203125" customWidth="1"/>
    <col min="4" max="4" width="18.88671875" customWidth="1"/>
    <col min="5" max="5" width="16.88671875" customWidth="1"/>
    <col min="6" max="6" width="22.109375" customWidth="1"/>
  </cols>
  <sheetData>
    <row r="1" spans="1:6" ht="30" customHeight="1">
      <c r="A1" s="234" t="s">
        <v>41</v>
      </c>
      <c r="B1" s="234"/>
      <c r="C1" s="234"/>
      <c r="D1" s="234"/>
      <c r="E1" s="234"/>
      <c r="F1" s="234"/>
    </row>
    <row r="2" spans="1:6" ht="60" customHeight="1">
      <c r="A2" s="183" t="s">
        <v>42</v>
      </c>
      <c r="B2" s="184" t="s">
        <v>400</v>
      </c>
      <c r="C2" s="184" t="s">
        <v>421</v>
      </c>
      <c r="D2" s="184" t="s">
        <v>441</v>
      </c>
      <c r="E2" s="184" t="s">
        <v>457</v>
      </c>
      <c r="F2" s="184" t="s">
        <v>475</v>
      </c>
    </row>
    <row r="3" spans="1:6" ht="15" customHeight="1">
      <c r="A3" s="74" t="s">
        <v>43</v>
      </c>
      <c r="B3" s="99" t="s">
        <v>492</v>
      </c>
      <c r="C3" s="99" t="s">
        <v>492</v>
      </c>
      <c r="D3" s="99" t="s">
        <v>493</v>
      </c>
      <c r="E3" s="99" t="s">
        <v>492</v>
      </c>
      <c r="F3" s="99" t="s">
        <v>494</v>
      </c>
    </row>
    <row r="4" spans="1:6" ht="15" customHeight="1">
      <c r="A4" s="74" t="s">
        <v>44</v>
      </c>
      <c r="B4" s="100">
        <v>811010230</v>
      </c>
      <c r="C4" s="100">
        <v>811006026</v>
      </c>
      <c r="D4" s="100">
        <v>900813442</v>
      </c>
      <c r="E4" s="100">
        <v>900221542</v>
      </c>
      <c r="F4" s="100">
        <v>901810895</v>
      </c>
    </row>
    <row r="5" spans="1:6" ht="15" customHeight="1">
      <c r="A5" s="74" t="s">
        <v>45</v>
      </c>
      <c r="B5" s="101">
        <v>46022</v>
      </c>
      <c r="C5" s="101">
        <v>46022</v>
      </c>
      <c r="D5" s="101">
        <v>46022</v>
      </c>
      <c r="E5" s="101">
        <v>46022</v>
      </c>
      <c r="F5" s="101">
        <v>46022</v>
      </c>
    </row>
    <row r="6" spans="1:6" ht="15" customHeight="1">
      <c r="A6" s="74" t="s">
        <v>46</v>
      </c>
      <c r="B6" s="101">
        <v>46205</v>
      </c>
      <c r="C6" s="101">
        <v>46205</v>
      </c>
      <c r="D6" s="101">
        <v>46206</v>
      </c>
      <c r="E6" s="101">
        <v>46209</v>
      </c>
      <c r="F6" s="101">
        <v>46213</v>
      </c>
    </row>
    <row r="7" spans="1:6" ht="15" hidden="1" customHeight="1">
      <c r="A7" s="74" t="s">
        <v>47</v>
      </c>
      <c r="B7" s="102">
        <v>2615389524</v>
      </c>
      <c r="C7" s="102">
        <v>1870424664</v>
      </c>
      <c r="D7" s="166">
        <v>7228696428</v>
      </c>
      <c r="E7" s="166">
        <v>2578902885</v>
      </c>
      <c r="F7" s="102">
        <v>1911541000</v>
      </c>
    </row>
    <row r="8" spans="1:6" ht="15" hidden="1" customHeight="1">
      <c r="A8" s="74" t="s">
        <v>48</v>
      </c>
      <c r="B8" s="102">
        <v>3960708461</v>
      </c>
      <c r="C8" s="102">
        <v>3625613641</v>
      </c>
      <c r="D8" s="166">
        <v>9237304728</v>
      </c>
      <c r="E8" s="166">
        <v>2942618885</v>
      </c>
      <c r="F8" s="102">
        <v>2341203520</v>
      </c>
    </row>
    <row r="9" spans="1:6" ht="15" hidden="1" customHeight="1">
      <c r="A9" s="74" t="s">
        <v>49</v>
      </c>
      <c r="B9" s="102">
        <v>695607235</v>
      </c>
      <c r="C9" s="102">
        <v>676994858</v>
      </c>
      <c r="D9" s="166">
        <v>154938525</v>
      </c>
      <c r="E9" s="166">
        <v>272547346</v>
      </c>
      <c r="F9" s="102">
        <v>150278820</v>
      </c>
    </row>
    <row r="10" spans="1:6" ht="15" hidden="1" customHeight="1">
      <c r="A10" s="74" t="s">
        <v>50</v>
      </c>
      <c r="B10" s="102">
        <v>1019801635</v>
      </c>
      <c r="C10" s="102">
        <v>1004805626</v>
      </c>
      <c r="D10" s="166">
        <v>1177166203</v>
      </c>
      <c r="E10" s="166">
        <v>272547346</v>
      </c>
      <c r="F10" s="102">
        <v>191921350</v>
      </c>
    </row>
    <row r="11" spans="1:6" ht="15" hidden="1" customHeight="1">
      <c r="A11" s="74" t="s">
        <v>51</v>
      </c>
      <c r="B11" s="102">
        <v>2940906826</v>
      </c>
      <c r="C11" s="102">
        <v>2620808015</v>
      </c>
      <c r="D11" s="166">
        <v>8060138525</v>
      </c>
      <c r="E11" s="166">
        <v>2670071539</v>
      </c>
      <c r="F11" s="102">
        <v>2149282170</v>
      </c>
    </row>
    <row r="12" spans="1:6" ht="15" hidden="1" customHeight="1">
      <c r="A12" s="74" t="s">
        <v>52</v>
      </c>
      <c r="B12" s="102">
        <v>1505656591</v>
      </c>
      <c r="C12" s="102">
        <v>1083790583</v>
      </c>
      <c r="D12" s="166">
        <v>4318704905</v>
      </c>
      <c r="E12" s="166">
        <v>707217803</v>
      </c>
      <c r="F12" s="102">
        <v>502944115</v>
      </c>
    </row>
    <row r="13" spans="1:6" ht="15" hidden="1" customHeight="1">
      <c r="A13" s="74" t="s">
        <v>53</v>
      </c>
      <c r="B13" s="102">
        <v>34133961</v>
      </c>
      <c r="C13" s="102">
        <v>68168268</v>
      </c>
      <c r="D13" s="166">
        <v>11900000</v>
      </c>
      <c r="E13" s="166">
        <v>0</v>
      </c>
      <c r="F13" s="102">
        <v>5800000</v>
      </c>
    </row>
    <row r="14" spans="1:6" ht="15" customHeight="1">
      <c r="A14" s="74" t="s">
        <v>54</v>
      </c>
      <c r="B14" s="185">
        <f t="shared" ref="B14:F14" si="0">+B7/B9</f>
        <v>3.7598653268751581</v>
      </c>
      <c r="C14" s="185">
        <f t="shared" si="0"/>
        <v>2.7628343729606288</v>
      </c>
      <c r="D14" s="185">
        <f t="shared" si="0"/>
        <v>46.655255224612475</v>
      </c>
      <c r="E14" s="185">
        <f t="shared" si="0"/>
        <v>9.4622197678637452</v>
      </c>
      <c r="F14" s="185">
        <f t="shared" si="0"/>
        <v>12.719962799814372</v>
      </c>
    </row>
    <row r="15" spans="1:6" ht="15" customHeight="1">
      <c r="A15" s="74" t="s">
        <v>55</v>
      </c>
      <c r="B15" s="186">
        <f t="shared" ref="B15:F15" si="1">+B10/B8</f>
        <v>0.25747960119804436</v>
      </c>
      <c r="C15" s="186">
        <f t="shared" si="1"/>
        <v>0.277140844417956</v>
      </c>
      <c r="D15" s="186">
        <f t="shared" si="1"/>
        <v>0.12743611233607882</v>
      </c>
      <c r="E15" s="186">
        <f t="shared" si="1"/>
        <v>9.2620674525440622E-2</v>
      </c>
      <c r="F15" s="186">
        <f t="shared" si="1"/>
        <v>8.1975508904069988E-2</v>
      </c>
    </row>
    <row r="16" spans="1:6" ht="15" customHeight="1">
      <c r="A16" s="74" t="s">
        <v>56</v>
      </c>
      <c r="B16" s="187">
        <f>+B7-B9</f>
        <v>1919782289</v>
      </c>
      <c r="C16" s="187">
        <f t="shared" ref="C16:F16" si="2">+C7-C9</f>
        <v>1193429806</v>
      </c>
      <c r="D16" s="187">
        <f t="shared" si="2"/>
        <v>7073757903</v>
      </c>
      <c r="E16" s="187">
        <f t="shared" si="2"/>
        <v>2306355539</v>
      </c>
      <c r="F16" s="187">
        <f t="shared" si="2"/>
        <v>1761262180</v>
      </c>
    </row>
    <row r="17" spans="1:6" ht="15" customHeight="1">
      <c r="A17" s="74" t="s">
        <v>57</v>
      </c>
      <c r="B17" s="185">
        <f>+B12/B13</f>
        <v>44.110221811057905</v>
      </c>
      <c r="C17" s="185">
        <f t="shared" ref="C17:D17" si="3">+C12/C13</f>
        <v>15.89875487228163</v>
      </c>
      <c r="D17" s="185">
        <f t="shared" si="3"/>
        <v>362.9163785714286</v>
      </c>
      <c r="E17" s="185" t="s">
        <v>610</v>
      </c>
      <c r="F17" s="185">
        <f>+F12/F13</f>
        <v>86.714502586206891</v>
      </c>
    </row>
    <row r="18" spans="1:6" ht="15" customHeight="1">
      <c r="A18" s="74" t="s">
        <v>58</v>
      </c>
      <c r="B18" s="186">
        <f>+B12/B11</f>
        <v>0.5119701779358582</v>
      </c>
      <c r="C18" s="186">
        <f t="shared" ref="C18:F18" si="4">+C12/C11</f>
        <v>0.41353299318263875</v>
      </c>
      <c r="D18" s="186">
        <f t="shared" si="4"/>
        <v>0.53581025829825923</v>
      </c>
      <c r="E18" s="186">
        <f t="shared" si="4"/>
        <v>0.26486848485897441</v>
      </c>
      <c r="F18" s="186">
        <f t="shared" si="4"/>
        <v>0.23400562384044715</v>
      </c>
    </row>
    <row r="19" spans="1:6" ht="15" customHeight="1">
      <c r="A19" s="74" t="s">
        <v>59</v>
      </c>
      <c r="B19" s="186">
        <f>+B12/B8</f>
        <v>0.38014830069564165</v>
      </c>
      <c r="C19" s="186">
        <f t="shared" ref="C19:F19" si="5">+C12/C8</f>
        <v>0.29892611025731741</v>
      </c>
      <c r="D19" s="186">
        <f t="shared" si="5"/>
        <v>0.46752868203093884</v>
      </c>
      <c r="E19" s="186">
        <f t="shared" si="5"/>
        <v>0.24033618713080473</v>
      </c>
      <c r="F19" s="186">
        <f t="shared" si="5"/>
        <v>0.21482289373971214</v>
      </c>
    </row>
    <row r="20" spans="1:6" ht="30" customHeight="1">
      <c r="A20" s="13" t="s">
        <v>60</v>
      </c>
      <c r="B20" s="13" t="str">
        <f>+IF(AND(B14&gt;=2.5,B15&lt;=0.6,B16&gt;=1100000000,B17&gt;=4,B18&gt;=0.11,B19&gt;=0.09),"HABILITADO","NO HABILITADO")</f>
        <v>HABILITADO</v>
      </c>
      <c r="C20" s="13" t="str">
        <f t="shared" ref="C20:D20" si="6">+IF(AND(C14&gt;=2.5,C15&lt;=0.6,C16&gt;=1100000000,C17&gt;=4,C18&gt;=0.11,C19&gt;=0.09),"HABILITADO","NO HABILITADO")</f>
        <v>HABILITADO</v>
      </c>
      <c r="D20" s="13" t="str">
        <f t="shared" si="6"/>
        <v>HABILITADO</v>
      </c>
      <c r="E20" s="13" t="str">
        <f t="shared" ref="E20" si="7">+IF(AND(E14&gt;=2.5,E15&lt;=0.6,E16&gt;=1100000000,E17&gt;=4,E18&gt;=0.11,E19&gt;=0.09),"HABILITADO","NO HABILITADO")</f>
        <v>HABILITADO</v>
      </c>
      <c r="F20" s="13" t="str">
        <f>+IF(AND(F13&gt;=2.5,F15&lt;=0.6,F16&gt;=1100000000,F17&gt;=4,F18&gt;=0.11,F19&gt;=0.09),"HABILITADO","NO HABILITADO")</f>
        <v>HABILITADO</v>
      </c>
    </row>
  </sheetData>
  <sheetProtection algorithmName="SHA-512" hashValue="2zcv+ee0+O7TjqRKQJkqzAOrmAUBxmaezAk8uX4j7lHfwsNfGgNzyYGbwcOUTjNd+nziBr5d39v4dbnTZrmOgQ==" saltValue="tA8Job02QwZBiUihr9hRoQ==" spinCount="100000" sheet="1" objects="1" scenarios="1"/>
  <mergeCells count="1">
    <mergeCell ref="A1:F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25012-F2DD-46D9-BC22-484FA8314A83}">
  <sheetPr codeName="Hoja20">
    <tabColor rgb="FF00B0F0"/>
  </sheetPr>
  <dimension ref="A1:U10"/>
  <sheetViews>
    <sheetView showGridLines="0" workbookViewId="0">
      <pane xSplit="3" ySplit="2" topLeftCell="D3" activePane="bottomRight" state="frozen"/>
      <selection pane="topRight" activeCell="D1" sqref="D1"/>
      <selection pane="bottomLeft" activeCell="A3" sqref="A3"/>
      <selection pane="bottomRight" activeCell="A13" sqref="A13"/>
    </sheetView>
  </sheetViews>
  <sheetFormatPr baseColWidth="10" defaultColWidth="9.109375" defaultRowHeight="15" customHeight="1"/>
  <cols>
    <col min="1" max="1" width="6.109375" bestFit="1" customWidth="1"/>
    <col min="2" max="2" width="38.109375" bestFit="1" customWidth="1"/>
    <col min="3" max="3" width="18.88671875" customWidth="1"/>
    <col min="4" max="4" width="8.44140625" bestFit="1" customWidth="1"/>
    <col min="5" max="5" width="9" bestFit="1" customWidth="1"/>
    <col min="6" max="6" width="11.6640625" customWidth="1"/>
    <col min="10" max="10" width="21.6640625" customWidth="1"/>
    <col min="11" max="11" width="8.44140625" bestFit="1" customWidth="1"/>
    <col min="12" max="12" width="9" bestFit="1" customWidth="1"/>
    <col min="13" max="13" width="7.6640625" bestFit="1" customWidth="1"/>
    <col min="14" max="14" width="16.6640625" customWidth="1"/>
    <col min="15" max="15" width="8.44140625" bestFit="1" customWidth="1"/>
    <col min="16" max="16" width="11.88671875" customWidth="1"/>
    <col min="17" max="17" width="9.88671875" customWidth="1"/>
    <col min="18" max="18" width="8.44140625" bestFit="1" customWidth="1"/>
    <col min="19" max="19" width="9" bestFit="1" customWidth="1"/>
    <col min="20" max="20" width="9.6640625" bestFit="1" customWidth="1"/>
    <col min="21" max="21" width="19.88671875" customWidth="1"/>
  </cols>
  <sheetData>
    <row r="1" spans="1:21" ht="30.6" customHeight="1">
      <c r="A1" s="277" t="s">
        <v>385</v>
      </c>
      <c r="B1" s="277" t="s">
        <v>386</v>
      </c>
      <c r="C1" s="278" t="s">
        <v>326</v>
      </c>
      <c r="D1" s="264" t="s">
        <v>400</v>
      </c>
      <c r="E1" s="239"/>
      <c r="F1" s="239"/>
      <c r="G1" s="264" t="s">
        <v>421</v>
      </c>
      <c r="H1" s="239"/>
      <c r="I1" s="239"/>
      <c r="J1" s="239"/>
      <c r="K1" s="214" t="s">
        <v>441</v>
      </c>
      <c r="L1" s="214"/>
      <c r="M1" s="214"/>
      <c r="N1" s="214"/>
      <c r="O1" s="264" t="s">
        <v>457</v>
      </c>
      <c r="P1" s="264"/>
      <c r="Q1" s="264"/>
      <c r="R1" s="264" t="s">
        <v>495</v>
      </c>
      <c r="S1" s="264"/>
      <c r="T1" s="264"/>
      <c r="U1" s="264"/>
    </row>
    <row r="2" spans="1:21" ht="15" customHeight="1">
      <c r="A2" s="277"/>
      <c r="B2" s="277"/>
      <c r="C2" s="278"/>
      <c r="D2" s="13" t="s">
        <v>387</v>
      </c>
      <c r="E2" s="13" t="s">
        <v>388</v>
      </c>
      <c r="F2" s="8" t="s">
        <v>217</v>
      </c>
      <c r="G2" s="13" t="s">
        <v>387</v>
      </c>
      <c r="H2" s="13" t="s">
        <v>388</v>
      </c>
      <c r="I2" s="8" t="s">
        <v>217</v>
      </c>
      <c r="J2" s="8" t="s">
        <v>216</v>
      </c>
      <c r="K2" s="13" t="s">
        <v>387</v>
      </c>
      <c r="L2" s="13" t="s">
        <v>388</v>
      </c>
      <c r="M2" s="8" t="s">
        <v>217</v>
      </c>
      <c r="N2" s="2" t="s">
        <v>216</v>
      </c>
      <c r="O2" s="13" t="s">
        <v>387</v>
      </c>
      <c r="P2" s="13" t="s">
        <v>388</v>
      </c>
      <c r="Q2" s="8" t="s">
        <v>217</v>
      </c>
      <c r="R2" s="13" t="s">
        <v>387</v>
      </c>
      <c r="S2" s="13" t="s">
        <v>388</v>
      </c>
      <c r="T2" s="8" t="s">
        <v>217</v>
      </c>
      <c r="U2" s="8" t="s">
        <v>216</v>
      </c>
    </row>
    <row r="3" spans="1:21" ht="105.6" customHeight="1">
      <c r="A3" s="29" t="s">
        <v>389</v>
      </c>
      <c r="B3" s="10" t="s">
        <v>390</v>
      </c>
      <c r="C3" s="22">
        <v>2</v>
      </c>
      <c r="D3" s="23"/>
      <c r="E3" s="23">
        <v>0</v>
      </c>
      <c r="F3" s="23"/>
      <c r="G3" s="23" t="s">
        <v>76</v>
      </c>
      <c r="H3" s="23">
        <v>0</v>
      </c>
      <c r="I3" s="23" t="s">
        <v>393</v>
      </c>
      <c r="J3" s="15" t="s">
        <v>394</v>
      </c>
      <c r="K3" s="23" t="s">
        <v>76</v>
      </c>
      <c r="L3" s="23">
        <v>0</v>
      </c>
      <c r="M3" s="70" t="s">
        <v>391</v>
      </c>
      <c r="N3" s="15" t="s">
        <v>392</v>
      </c>
      <c r="O3" s="23" t="s">
        <v>76</v>
      </c>
      <c r="P3" s="23">
        <v>2</v>
      </c>
      <c r="Q3" s="23">
        <v>153</v>
      </c>
      <c r="R3" s="23" t="s">
        <v>160</v>
      </c>
      <c r="S3" s="1">
        <v>0</v>
      </c>
      <c r="T3" s="23"/>
      <c r="U3" s="15"/>
    </row>
    <row r="4" spans="1:21" ht="14.4">
      <c r="A4" s="29" t="s">
        <v>395</v>
      </c>
      <c r="B4" s="10" t="s">
        <v>396</v>
      </c>
      <c r="C4" s="22">
        <v>100</v>
      </c>
      <c r="D4" s="23" t="s">
        <v>76</v>
      </c>
      <c r="E4" s="23">
        <v>100</v>
      </c>
      <c r="F4" s="23">
        <v>308</v>
      </c>
      <c r="G4" s="23" t="s">
        <v>76</v>
      </c>
      <c r="H4" s="23">
        <v>100</v>
      </c>
      <c r="I4" s="23">
        <v>314</v>
      </c>
      <c r="J4" s="15"/>
      <c r="K4" s="23" t="s">
        <v>76</v>
      </c>
      <c r="L4" s="23">
        <v>100</v>
      </c>
      <c r="M4" s="70">
        <v>600</v>
      </c>
      <c r="N4" s="15"/>
      <c r="O4" s="23" t="s">
        <v>76</v>
      </c>
      <c r="P4" s="23">
        <v>100</v>
      </c>
      <c r="Q4" s="23">
        <v>152</v>
      </c>
      <c r="R4" s="23" t="s">
        <v>76</v>
      </c>
      <c r="S4" s="23">
        <v>100</v>
      </c>
      <c r="T4" s="23">
        <v>569</v>
      </c>
      <c r="U4" s="15"/>
    </row>
    <row r="5" spans="1:21" ht="15" customHeight="1">
      <c r="A5" s="29" t="s">
        <v>397</v>
      </c>
      <c r="B5" s="10" t="s">
        <v>398</v>
      </c>
      <c r="C5" s="22">
        <v>30</v>
      </c>
      <c r="D5" s="23"/>
      <c r="E5" s="23">
        <v>0</v>
      </c>
      <c r="F5" s="23" t="s">
        <v>333</v>
      </c>
      <c r="G5" s="23" t="s">
        <v>160</v>
      </c>
      <c r="H5" s="23">
        <v>0</v>
      </c>
      <c r="I5" s="23" t="s">
        <v>333</v>
      </c>
      <c r="J5" s="15"/>
      <c r="K5" s="23" t="s">
        <v>160</v>
      </c>
      <c r="L5" s="23">
        <v>0</v>
      </c>
      <c r="M5" s="23" t="s">
        <v>333</v>
      </c>
      <c r="N5" s="15"/>
      <c r="O5" s="23" t="s">
        <v>160</v>
      </c>
      <c r="P5" s="23">
        <v>0</v>
      </c>
      <c r="Q5" s="23"/>
      <c r="R5" s="23" t="s">
        <v>160</v>
      </c>
      <c r="S5" s="23">
        <v>0</v>
      </c>
      <c r="T5" s="23"/>
      <c r="U5" s="15"/>
    </row>
    <row r="6" spans="1:21" ht="15" customHeight="1">
      <c r="A6" s="276" t="s">
        <v>399</v>
      </c>
      <c r="B6" s="276"/>
      <c r="C6" s="16"/>
      <c r="D6" s="16"/>
      <c r="E6" s="16">
        <f>SUM(E3:E5)</f>
        <v>100</v>
      </c>
      <c r="F6" s="16"/>
      <c r="G6" s="16"/>
      <c r="H6" s="16">
        <f>SUM(H3:H5)</f>
        <v>100</v>
      </c>
      <c r="I6" s="16"/>
      <c r="J6" s="28"/>
      <c r="K6" s="26"/>
      <c r="L6" s="16">
        <f>SUM(L3:L5)</f>
        <v>100</v>
      </c>
      <c r="M6" s="26"/>
      <c r="N6" s="27"/>
      <c r="O6" s="16"/>
      <c r="P6" s="16">
        <f>SUM(P3:P5)</f>
        <v>102</v>
      </c>
      <c r="Q6" s="16"/>
      <c r="R6" s="16"/>
      <c r="S6" s="16">
        <f>SUM(S3:S5)</f>
        <v>100</v>
      </c>
      <c r="T6" s="16"/>
      <c r="U6" s="25"/>
    </row>
    <row r="7" spans="1:21" ht="15" customHeight="1">
      <c r="N7" s="24"/>
      <c r="O7" s="24"/>
      <c r="P7" s="24"/>
      <c r="Q7" s="24"/>
    </row>
    <row r="8" spans="1:21" ht="15" customHeight="1">
      <c r="N8" s="24"/>
      <c r="O8" s="24"/>
      <c r="P8" s="24"/>
      <c r="Q8" s="24"/>
    </row>
    <row r="9" spans="1:21" ht="15" customHeight="1">
      <c r="N9" s="24"/>
      <c r="O9" s="24"/>
      <c r="P9" s="24"/>
      <c r="Q9" s="24"/>
    </row>
    <row r="10" spans="1:21" ht="15" customHeight="1">
      <c r="N10" s="24"/>
      <c r="O10" s="24"/>
      <c r="P10" s="24"/>
      <c r="Q10" s="24"/>
    </row>
  </sheetData>
  <sheetProtection algorithmName="SHA-512" hashValue="SYP22uNOzfm6EtiqHpTTgtVVXun0zNGJZwRC8ev3L697YRiM9szFVhGu10Ht9HrGlhG6njZoFSweDZgeZHLtvA==" saltValue="w1lNgpP/+8zyG3ZwnlGu+A==" spinCount="100000" sheet="1" objects="1" scenarios="1"/>
  <mergeCells count="9">
    <mergeCell ref="R1:U1"/>
    <mergeCell ref="G1:J1"/>
    <mergeCell ref="D1:F1"/>
    <mergeCell ref="A6:B6"/>
    <mergeCell ref="A1:A2"/>
    <mergeCell ref="B1:B2"/>
    <mergeCell ref="C1:C2"/>
    <mergeCell ref="O1:Q1"/>
    <mergeCell ref="K1:N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7F63-A3FE-4B4B-A180-3EBC82FCFC3A}">
  <sheetPr codeName="Hoja3">
    <tabColor rgb="FF00B050"/>
  </sheetPr>
  <dimension ref="B2:X11"/>
  <sheetViews>
    <sheetView showGridLines="0" zoomScale="85" zoomScaleNormal="85" workbookViewId="0">
      <pane xSplit="3" ySplit="3" topLeftCell="D4" activePane="bottomRight" state="frozen"/>
      <selection pane="topRight" activeCell="D10" sqref="D10"/>
      <selection pane="bottomLeft" activeCell="D10" sqref="D10"/>
      <selection pane="bottomRight" activeCell="L7" sqref="L7"/>
    </sheetView>
  </sheetViews>
  <sheetFormatPr baseColWidth="10" defaultColWidth="11.44140625" defaultRowHeight="14.4"/>
  <cols>
    <col min="1" max="1" width="2.6640625" customWidth="1"/>
    <col min="2" max="2" width="10.6640625" bestFit="1" customWidth="1"/>
    <col min="3" max="3" width="69.5546875" customWidth="1"/>
    <col min="4" max="4" width="12" customWidth="1"/>
    <col min="5" max="14" width="11.5546875" customWidth="1"/>
    <col min="15" max="16" width="11.5546875" hidden="1" customWidth="1"/>
    <col min="17" max="24" width="11.5546875" customWidth="1"/>
  </cols>
  <sheetData>
    <row r="2" spans="2:24" ht="72" customHeight="1">
      <c r="B2" s="236" t="s">
        <v>61</v>
      </c>
      <c r="C2" s="237"/>
      <c r="D2" s="236" t="s">
        <v>400</v>
      </c>
      <c r="E2" s="237"/>
      <c r="F2" s="237"/>
      <c r="G2" s="237"/>
      <c r="H2" s="236" t="s">
        <v>421</v>
      </c>
      <c r="I2" s="237"/>
      <c r="J2" s="237"/>
      <c r="K2" s="237"/>
      <c r="L2" s="236" t="s">
        <v>441</v>
      </c>
      <c r="M2" s="237"/>
      <c r="N2" s="237"/>
      <c r="O2" s="237"/>
      <c r="P2" s="237"/>
      <c r="Q2" s="237"/>
      <c r="R2" s="236" t="s">
        <v>457</v>
      </c>
      <c r="S2" s="237"/>
      <c r="T2" s="237"/>
      <c r="U2" s="236" t="s">
        <v>475</v>
      </c>
      <c r="V2" s="237"/>
      <c r="W2" s="237"/>
      <c r="X2" s="237"/>
    </row>
    <row r="3" spans="2:24">
      <c r="B3" s="237"/>
      <c r="C3" s="237"/>
      <c r="D3" s="13" t="s">
        <v>62</v>
      </c>
      <c r="E3" s="13" t="s">
        <v>63</v>
      </c>
      <c r="F3" s="13" t="s">
        <v>65</v>
      </c>
      <c r="G3" s="13" t="s">
        <v>64</v>
      </c>
      <c r="H3" s="13" t="s">
        <v>62</v>
      </c>
      <c r="I3" s="13" t="s">
        <v>63</v>
      </c>
      <c r="J3" s="13" t="s">
        <v>65</v>
      </c>
      <c r="K3" s="13" t="s">
        <v>64</v>
      </c>
      <c r="L3" s="13" t="s">
        <v>62</v>
      </c>
      <c r="M3" s="13" t="s">
        <v>63</v>
      </c>
      <c r="N3" s="13" t="s">
        <v>65</v>
      </c>
      <c r="O3" s="13" t="s">
        <v>66</v>
      </c>
      <c r="P3" s="13" t="s">
        <v>67</v>
      </c>
      <c r="Q3" s="13" t="s">
        <v>64</v>
      </c>
      <c r="R3" s="13" t="s">
        <v>62</v>
      </c>
      <c r="S3" s="13" t="s">
        <v>63</v>
      </c>
      <c r="T3" s="13" t="s">
        <v>64</v>
      </c>
      <c r="U3" s="13" t="s">
        <v>62</v>
      </c>
      <c r="V3" s="13" t="s">
        <v>63</v>
      </c>
      <c r="W3" s="13" t="s">
        <v>65</v>
      </c>
      <c r="X3" s="13" t="s">
        <v>64</v>
      </c>
    </row>
    <row r="4" spans="2:24" ht="15" customHeight="1">
      <c r="B4" s="238" t="s">
        <v>68</v>
      </c>
      <c r="C4" s="238"/>
      <c r="D4" s="1" t="s">
        <v>72</v>
      </c>
      <c r="E4" s="1" t="s">
        <v>73</v>
      </c>
      <c r="F4" s="1" t="s">
        <v>74</v>
      </c>
      <c r="G4" s="1"/>
      <c r="H4" s="1">
        <v>95</v>
      </c>
      <c r="I4" s="1"/>
      <c r="J4" s="1"/>
      <c r="K4" s="1"/>
      <c r="L4" s="32"/>
      <c r="M4" s="1"/>
      <c r="N4" s="1"/>
      <c r="O4" s="1"/>
      <c r="P4" s="1"/>
      <c r="Q4" s="1"/>
      <c r="R4" s="1">
        <v>283</v>
      </c>
      <c r="S4" s="1">
        <v>284</v>
      </c>
      <c r="T4" s="1"/>
      <c r="U4" s="1" t="s">
        <v>69</v>
      </c>
      <c r="V4" s="1" t="s">
        <v>70</v>
      </c>
      <c r="W4" s="1" t="s">
        <v>71</v>
      </c>
      <c r="X4" s="1"/>
    </row>
    <row r="5" spans="2:24" ht="15" customHeight="1">
      <c r="B5" s="238" t="s">
        <v>75</v>
      </c>
      <c r="C5" s="238"/>
      <c r="D5" s="1" t="s">
        <v>76</v>
      </c>
      <c r="E5" s="1" t="s">
        <v>76</v>
      </c>
      <c r="F5" s="1" t="s">
        <v>76</v>
      </c>
      <c r="G5" s="1"/>
      <c r="H5" s="1" t="s">
        <v>76</v>
      </c>
      <c r="I5" s="1"/>
      <c r="J5" s="1"/>
      <c r="K5" s="1"/>
      <c r="L5" s="1" t="s">
        <v>77</v>
      </c>
      <c r="M5" s="1" t="s">
        <v>76</v>
      </c>
      <c r="N5" s="1" t="s">
        <v>76</v>
      </c>
      <c r="O5" s="1"/>
      <c r="P5" s="1"/>
      <c r="Q5" s="1"/>
      <c r="R5" s="1" t="s">
        <v>76</v>
      </c>
      <c r="S5" s="1" t="s">
        <v>76</v>
      </c>
      <c r="T5" s="1"/>
      <c r="U5" s="1" t="s">
        <v>76</v>
      </c>
      <c r="V5" s="1" t="s">
        <v>76</v>
      </c>
      <c r="W5" s="1" t="s">
        <v>76</v>
      </c>
      <c r="X5" s="1"/>
    </row>
    <row r="6" spans="2:24" ht="15" customHeight="1">
      <c r="B6" s="238" t="s">
        <v>78</v>
      </c>
      <c r="C6" s="238"/>
      <c r="D6" s="1">
        <v>781815</v>
      </c>
      <c r="E6" s="1">
        <v>781815</v>
      </c>
      <c r="F6" s="1">
        <v>781815</v>
      </c>
      <c r="G6" s="1"/>
      <c r="H6" s="1">
        <v>781815</v>
      </c>
      <c r="I6" s="1"/>
      <c r="J6" s="1"/>
      <c r="K6" s="1"/>
      <c r="L6" s="1">
        <v>781815</v>
      </c>
      <c r="M6" s="1">
        <v>781815</v>
      </c>
      <c r="N6" s="188">
        <v>781815</v>
      </c>
      <c r="O6" s="1"/>
      <c r="P6" s="1"/>
      <c r="Q6" s="1"/>
      <c r="R6" s="1">
        <v>781815</v>
      </c>
      <c r="S6" s="1">
        <v>781815</v>
      </c>
      <c r="T6" s="1"/>
      <c r="U6" s="1">
        <v>781815</v>
      </c>
      <c r="V6" s="1">
        <v>781815</v>
      </c>
      <c r="W6" s="1">
        <v>781815</v>
      </c>
      <c r="X6" s="1"/>
    </row>
    <row r="7" spans="2:24" ht="66" customHeight="1">
      <c r="B7" s="238" t="s">
        <v>79</v>
      </c>
      <c r="C7" s="238"/>
      <c r="D7" s="75" t="s">
        <v>86</v>
      </c>
      <c r="E7" s="75" t="s">
        <v>86</v>
      </c>
      <c r="F7" s="1" t="s">
        <v>81</v>
      </c>
      <c r="G7" s="1"/>
      <c r="H7" s="1" t="s">
        <v>81</v>
      </c>
      <c r="I7" s="1"/>
      <c r="J7" s="1"/>
      <c r="K7" s="1"/>
      <c r="L7" s="46" t="s">
        <v>81</v>
      </c>
      <c r="M7" s="75" t="s">
        <v>80</v>
      </c>
      <c r="N7" s="75" t="s">
        <v>82</v>
      </c>
      <c r="O7" s="1"/>
      <c r="P7" s="1"/>
      <c r="Q7" s="1"/>
      <c r="R7" s="75" t="s">
        <v>80</v>
      </c>
      <c r="S7" s="75" t="s">
        <v>80</v>
      </c>
      <c r="T7" s="1"/>
      <c r="U7" s="75" t="s">
        <v>83</v>
      </c>
      <c r="V7" s="75" t="s">
        <v>84</v>
      </c>
      <c r="W7" s="75" t="s">
        <v>85</v>
      </c>
      <c r="X7" s="1"/>
    </row>
    <row r="8" spans="2:24" ht="15" customHeight="1">
      <c r="B8" s="238" t="s">
        <v>87</v>
      </c>
      <c r="C8" s="238"/>
      <c r="D8" s="185">
        <v>418.96</v>
      </c>
      <c r="E8" s="185">
        <v>534.61</v>
      </c>
      <c r="F8" s="185">
        <v>1155.3399999999999</v>
      </c>
      <c r="G8" s="185">
        <f>SUM(D8:F8)</f>
        <v>2108.91</v>
      </c>
      <c r="H8" s="185">
        <v>2410.79</v>
      </c>
      <c r="I8" s="185"/>
      <c r="J8" s="185"/>
      <c r="K8" s="185">
        <f>+H8</f>
        <v>2410.79</v>
      </c>
      <c r="L8" s="185">
        <v>3774.5</v>
      </c>
      <c r="M8" s="185">
        <f>2038.56*50%</f>
        <v>1019.28</v>
      </c>
      <c r="N8" s="185">
        <v>2164.5100000000002</v>
      </c>
      <c r="O8" s="185"/>
      <c r="P8" s="185"/>
      <c r="Q8" s="185">
        <f>SUM(L8:P8)</f>
        <v>6958.29</v>
      </c>
      <c r="R8" s="185">
        <f>2758.02*50%</f>
        <v>1379.01</v>
      </c>
      <c r="S8" s="185">
        <v>979.42</v>
      </c>
      <c r="T8" s="185">
        <f>SUM(R8:S8)</f>
        <v>2358.4299999999998</v>
      </c>
      <c r="U8" s="1">
        <f>873.74*50%</f>
        <v>436.87</v>
      </c>
      <c r="V8" s="185">
        <v>6336.34</v>
      </c>
      <c r="W8" s="185">
        <v>137.47</v>
      </c>
      <c r="X8" s="1">
        <f>SUM(U8:W8)</f>
        <v>6910.68</v>
      </c>
    </row>
    <row r="9" spans="2:24" ht="15" customHeight="1">
      <c r="B9" s="235" t="s">
        <v>88</v>
      </c>
      <c r="C9" s="235"/>
      <c r="D9" s="11">
        <v>95</v>
      </c>
      <c r="E9" s="11">
        <v>95</v>
      </c>
      <c r="F9" s="11">
        <v>95</v>
      </c>
      <c r="G9" s="1"/>
      <c r="H9" s="11">
        <v>94</v>
      </c>
      <c r="I9" s="185"/>
      <c r="J9" s="185"/>
      <c r="K9" s="1"/>
      <c r="L9" s="185">
        <v>249</v>
      </c>
      <c r="M9" s="185"/>
      <c r="N9" s="185">
        <v>256</v>
      </c>
      <c r="O9" s="185"/>
      <c r="P9" s="185"/>
      <c r="Q9" s="185"/>
      <c r="R9" s="11">
        <v>281</v>
      </c>
      <c r="S9" s="11">
        <v>281</v>
      </c>
      <c r="T9" s="1"/>
      <c r="U9" s="185">
        <v>574</v>
      </c>
      <c r="V9" s="185"/>
      <c r="W9" s="185"/>
      <c r="X9" s="1"/>
    </row>
    <row r="10" spans="2:24" ht="60.6">
      <c r="B10" s="238" t="s">
        <v>89</v>
      </c>
      <c r="C10" s="238"/>
      <c r="D10" s="189"/>
      <c r="E10" s="189"/>
      <c r="F10" s="189"/>
      <c r="G10" s="190"/>
      <c r="H10" s="189"/>
      <c r="I10" s="189"/>
      <c r="J10" s="189"/>
      <c r="K10" s="190"/>
      <c r="L10" s="191" t="s">
        <v>90</v>
      </c>
      <c r="M10" s="189" t="s">
        <v>91</v>
      </c>
      <c r="N10" s="189"/>
      <c r="O10" s="189"/>
      <c r="P10" s="189"/>
      <c r="Q10" s="190"/>
      <c r="R10" s="189"/>
      <c r="S10" s="189"/>
      <c r="T10" s="190"/>
      <c r="U10" s="189"/>
      <c r="V10" s="189"/>
      <c r="W10" s="189"/>
      <c r="X10" s="190"/>
    </row>
    <row r="11" spans="2:24" ht="15.6">
      <c r="B11" s="240" t="s">
        <v>60</v>
      </c>
      <c r="C11" s="240"/>
      <c r="D11" s="239" t="s">
        <v>92</v>
      </c>
      <c r="E11" s="239"/>
      <c r="F11" s="239"/>
      <c r="G11" s="239"/>
      <c r="H11" s="239" t="s">
        <v>92</v>
      </c>
      <c r="I11" s="239"/>
      <c r="J11" s="239"/>
      <c r="K11" s="239"/>
      <c r="L11" s="239" t="s">
        <v>92</v>
      </c>
      <c r="M11" s="239"/>
      <c r="N11" s="239"/>
      <c r="O11" s="239"/>
      <c r="P11" s="239"/>
      <c r="Q11" s="239"/>
      <c r="R11" s="239" t="s">
        <v>92</v>
      </c>
      <c r="S11" s="239"/>
      <c r="T11" s="239"/>
      <c r="U11" s="239" t="s">
        <v>92</v>
      </c>
      <c r="V11" s="239"/>
      <c r="W11" s="239"/>
      <c r="X11" s="239"/>
    </row>
  </sheetData>
  <sheetProtection algorithmName="SHA-512" hashValue="VTErEPsVGdUNZmw3nPIHrjp8zgY5cxJL2Mk2Rr4IPaq5u2yypbpK9SuA4XNpsh3legeu1xFTGKwZSXNhwjEqUA==" saltValue="cao+vxTMN8fbnPD2n7iwkA==" spinCount="100000" sheet="1" objects="1" scenarios="1"/>
  <mergeCells count="19">
    <mergeCell ref="L11:Q11"/>
    <mergeCell ref="U11:X11"/>
    <mergeCell ref="D11:G11"/>
    <mergeCell ref="H11:K11"/>
    <mergeCell ref="B10:C10"/>
    <mergeCell ref="B11:C11"/>
    <mergeCell ref="R11:T11"/>
    <mergeCell ref="B9:C9"/>
    <mergeCell ref="R2:T2"/>
    <mergeCell ref="L2:Q2"/>
    <mergeCell ref="U2:X2"/>
    <mergeCell ref="B4:C4"/>
    <mergeCell ref="D2:G2"/>
    <mergeCell ref="H2:K2"/>
    <mergeCell ref="B8:C8"/>
    <mergeCell ref="B2:C3"/>
    <mergeCell ref="B5:C5"/>
    <mergeCell ref="B6:C6"/>
    <mergeCell ref="B7:C7"/>
  </mergeCells>
  <conditionalFormatting sqref="D4:F9">
    <cfRule type="containsText" dxfId="50" priority="44" operator="containsText" text="Cumple">
      <formula>NOT(ISERROR(SEARCH("Cumple",D4)))</formula>
    </cfRule>
    <cfRule type="containsText" dxfId="49" priority="44" operator="containsText" text="No acredita">
      <formula>NOT(ISERROR(SEARCH("No acredita",D4)))</formula>
    </cfRule>
    <cfRule type="containsText" dxfId="48" priority="44" operator="containsText" text="No cumple">
      <formula>NOT(ISERROR(SEARCH("No cumple",D4)))</formula>
    </cfRule>
    <cfRule type="containsText" dxfId="47" priority="44" operator="containsText" text="Acreditada">
      <formula>NOT(ISERROR(SEARCH("Acreditada",D4)))</formula>
    </cfRule>
    <cfRule type="containsText" dxfId="46" priority="44" operator="containsText" text="Pendiente">
      <formula>NOT(ISERROR(SEARCH("Pendiente",D4)))</formula>
    </cfRule>
  </conditionalFormatting>
  <conditionalFormatting sqref="H4:J9 R4:S6">
    <cfRule type="containsText" dxfId="45" priority="63" operator="containsText" text="No acredita">
      <formula>NOT(ISERROR(SEARCH("No acredita",H4)))</formula>
    </cfRule>
    <cfRule type="containsText" dxfId="44" priority="68" operator="containsText" text="No cumple">
      <formula>NOT(ISERROR(SEARCH("No cumple",H4)))</formula>
    </cfRule>
  </conditionalFormatting>
  <conditionalFormatting sqref="I8:J9 M4:P4 U4:U9 O5:P9">
    <cfRule type="containsText" dxfId="43" priority="64" operator="containsText" text="Cumple">
      <formula>NOT(ISERROR(SEARCH("Cumple",I4)))</formula>
    </cfRule>
  </conditionalFormatting>
  <conditionalFormatting sqref="L8">
    <cfRule type="containsText" dxfId="42" priority="6" operator="containsText" text="No acredita">
      <formula>NOT(ISERROR(SEARCH("No acredita",L8)))</formula>
    </cfRule>
    <cfRule type="containsText" dxfId="41" priority="7" operator="containsText" text="No cumple">
      <formula>NOT(ISERROR(SEARCH("No cumple",L8)))</formula>
    </cfRule>
    <cfRule type="containsText" dxfId="40" priority="8" operator="containsText" text="Pendiente">
      <formula>NOT(ISERROR(SEARCH("Pendiente",L8)))</formula>
    </cfRule>
    <cfRule type="containsText" dxfId="39" priority="9" operator="containsText" text="Acreditada">
      <formula>NOT(ISERROR(SEARCH("Acreditada",L8)))</formula>
    </cfRule>
    <cfRule type="containsText" dxfId="38" priority="10" operator="containsText" text="Cumple">
      <formula>NOT(ISERROR(SEARCH("Cumple",L8)))</formula>
    </cfRule>
  </conditionalFormatting>
  <conditionalFormatting sqref="L5:N5 L6:M6 L8:N10">
    <cfRule type="containsText" dxfId="37" priority="12" operator="containsText" text="Acreditada">
      <formula>NOT(ISERROR(SEARCH("Acreditada",L5)))</formula>
    </cfRule>
    <cfRule type="containsText" dxfId="36" priority="13" operator="containsText" text="Cumple">
      <formula>NOT(ISERROR(SEARCH("Cumple",L5)))</formula>
    </cfRule>
    <cfRule type="containsText" dxfId="35" priority="14" operator="containsText" text="No acredita">
      <formula>NOT(ISERROR(SEARCH("No acredita",L5)))</formula>
    </cfRule>
  </conditionalFormatting>
  <conditionalFormatting sqref="L8:N10 L5:N5 L6:M6">
    <cfRule type="containsText" dxfId="34" priority="11" operator="containsText" text="No cumple">
      <formula>NOT(ISERROR(SEARCH("No cumple",L5)))</formula>
    </cfRule>
  </conditionalFormatting>
  <conditionalFormatting sqref="M7:N7">
    <cfRule type="containsText" dxfId="33" priority="2" operator="containsText" text="No cumple">
      <formula>NOT(ISERROR(SEARCH("No cumple",M7)))</formula>
    </cfRule>
    <cfRule type="containsText" dxfId="32" priority="3" operator="containsText" text="Pendiente">
      <formula>NOT(ISERROR(SEARCH("Pendiente",M7)))</formula>
    </cfRule>
    <cfRule type="containsText" dxfId="31" priority="4" operator="containsText" text="Acreditada">
      <formula>NOT(ISERROR(SEARCH("Acreditada",M7)))</formula>
    </cfRule>
    <cfRule type="containsText" dxfId="30" priority="5" operator="containsText" text="Cumple">
      <formula>NOT(ISERROR(SEARCH("Cumple",M7)))</formula>
    </cfRule>
    <cfRule type="containsText" dxfId="29" priority="1" operator="containsText" text="No acredita">
      <formula>NOT(ISERROR(SEARCH("No acredita",M7)))</formula>
    </cfRule>
  </conditionalFormatting>
  <conditionalFormatting sqref="M4:P4 U4:U9 O5:P9 I8:J9">
    <cfRule type="containsText" dxfId="28" priority="57" operator="containsText" text="No acredita">
      <formula>NOT(ISERROR(SEARCH("No acredita",I4)))</formula>
    </cfRule>
    <cfRule type="containsText" dxfId="27" priority="58" operator="containsText" text="No cumple">
      <formula>NOT(ISERROR(SEARCH("No cumple",I4)))</formula>
    </cfRule>
    <cfRule type="containsText" dxfId="26" priority="59" operator="containsText" text="Pendiente">
      <formula>NOT(ISERROR(SEARCH("Pendiente",I4)))</formula>
    </cfRule>
    <cfRule type="containsText" dxfId="25" priority="60" operator="containsText" text="Acreditada">
      <formula>NOT(ISERROR(SEARCH("Acreditada",I4)))</formula>
    </cfRule>
  </conditionalFormatting>
  <conditionalFormatting sqref="Q8:Q9">
    <cfRule type="containsText" dxfId="24" priority="23" operator="containsText" text="Pendiente">
      <formula>NOT(ISERROR(SEARCH("Pendiente",Q8)))</formula>
    </cfRule>
  </conditionalFormatting>
  <conditionalFormatting sqref="Q8:S9">
    <cfRule type="containsText" dxfId="23" priority="25" operator="containsText" text="Cumple">
      <formula>NOT(ISERROR(SEARCH("Cumple",Q8)))</formula>
    </cfRule>
    <cfRule type="containsText" dxfId="22" priority="21" operator="containsText" text="No acredita">
      <formula>NOT(ISERROR(SEARCH("No acredita",Q8)))</formula>
    </cfRule>
    <cfRule type="containsText" dxfId="21" priority="22" operator="containsText" text="No cumple">
      <formula>NOT(ISERROR(SEARCH("No cumple",Q8)))</formula>
    </cfRule>
    <cfRule type="containsText" dxfId="20" priority="24" operator="containsText" text="Acreditada">
      <formula>NOT(ISERROR(SEARCH("Acreditada",Q8)))</formula>
    </cfRule>
  </conditionalFormatting>
  <conditionalFormatting sqref="R4:S6 H4:J9 R8:S9">
    <cfRule type="containsText" dxfId="19" priority="69" operator="containsText" text="Pendiente">
      <formula>NOT(ISERROR(SEARCH("Pendiente",H4)))</formula>
    </cfRule>
  </conditionalFormatting>
  <conditionalFormatting sqref="R4:S6 H4:J9">
    <cfRule type="containsText" dxfId="18" priority="70" operator="containsText" text="Acreditada">
      <formula>NOT(ISERROR(SEARCH("Acreditada",H4)))</formula>
    </cfRule>
    <cfRule type="containsText" dxfId="17" priority="70" operator="containsText" text="Cumple">
      <formula>NOT(ISERROR(SEARCH("Cumple",H4)))</formula>
    </cfRule>
  </conditionalFormatting>
  <conditionalFormatting sqref="U4:W10">
    <cfRule type="containsText" dxfId="16" priority="65" operator="containsText" text="No cumple">
      <formula>NOT(ISERROR(SEARCH("No cumple",U4)))</formula>
    </cfRule>
    <cfRule type="containsText" dxfId="15" priority="65" operator="containsText" text="Pendiente">
      <formula>NOT(ISERROR(SEARCH("Pendiente",U4)))</formula>
    </cfRule>
    <cfRule type="containsText" dxfId="14" priority="65" operator="containsText" text="No acredita">
      <formula>NOT(ISERROR(SEARCH("No acredita",U4)))</formula>
    </cfRule>
    <cfRule type="containsText" dxfId="13" priority="67" operator="containsText" text="Cumple">
      <formula>NOT(ISERROR(SEARCH("Cumple",U4)))</formula>
    </cfRule>
    <cfRule type="containsText" dxfId="12" priority="66" operator="containsText" text="Acreditada">
      <formula>NOT(ISERROR(SEARCH("Acreditada",U4)))</formula>
    </cfRule>
  </conditionalFormatting>
  <conditionalFormatting sqref="V7:W7">
    <cfRule type="containsText" dxfId="11" priority="17" operator="containsText" text="No cumple">
      <formula>NOT(ISERROR(SEARCH("No cumple",V7)))</formula>
    </cfRule>
    <cfRule type="containsText" dxfId="10" priority="19" operator="containsText" text="Acreditada">
      <formula>NOT(ISERROR(SEARCH("Acreditada",V7)))</formula>
    </cfRule>
    <cfRule type="containsText" dxfId="9" priority="16" operator="containsText" text="No acredita">
      <formula>NOT(ISERROR(SEARCH("No acredita",V7)))</formula>
    </cfRule>
    <cfRule type="containsText" dxfId="8" priority="20" operator="containsText" text="Cumple">
      <formula>NOT(ISERROR(SEARCH("Cumple",V7)))</formula>
    </cfRule>
    <cfRule type="containsText" dxfId="7" priority="18" operator="containsText" text="Pendiente">
      <formula>NOT(ISERROR(SEARCH("Pendiente",V7)))</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02318-438F-4D2E-A9A1-090B5203AFCE}">
  <sheetPr codeName="Hoja4">
    <tabColor rgb="FF00B050"/>
  </sheetPr>
  <dimension ref="A1:P6"/>
  <sheetViews>
    <sheetView showGridLines="0" workbookViewId="0">
      <pane xSplit="1" ySplit="2" topLeftCell="E3" activePane="bottomRight" state="frozen"/>
      <selection pane="topRight" activeCell="D4" sqref="D4"/>
      <selection pane="bottomLeft" activeCell="D4" sqref="D4"/>
      <selection pane="bottomRight" activeCell="I3" sqref="I3"/>
    </sheetView>
  </sheetViews>
  <sheetFormatPr baseColWidth="10" defaultColWidth="11.44140625" defaultRowHeight="15" customHeight="1"/>
  <cols>
    <col min="1" max="1" width="50.6640625" customWidth="1"/>
    <col min="2" max="2" width="10.6640625" customWidth="1"/>
    <col min="3" max="3" width="16.21875" customWidth="1"/>
    <col min="4" max="5" width="10.6640625" customWidth="1"/>
    <col min="6" max="6" width="17" customWidth="1"/>
    <col min="7" max="8" width="10.6640625" customWidth="1"/>
    <col min="9" max="9" width="16" customWidth="1"/>
    <col min="10" max="11" width="10.6640625" customWidth="1"/>
    <col min="12" max="12" width="11.6640625" customWidth="1"/>
    <col min="13" max="14" width="10.6640625" customWidth="1"/>
    <col min="15" max="15" width="15.5546875" customWidth="1"/>
    <col min="16" max="16" width="10.6640625" customWidth="1"/>
  </cols>
  <sheetData>
    <row r="1" spans="1:16" ht="60" customHeight="1">
      <c r="A1" s="21" t="s">
        <v>93</v>
      </c>
      <c r="B1" s="241" t="s">
        <v>400</v>
      </c>
      <c r="C1" s="241"/>
      <c r="D1" s="241"/>
      <c r="E1" s="241" t="s">
        <v>421</v>
      </c>
      <c r="F1" s="241"/>
      <c r="G1" s="241"/>
      <c r="H1" s="241" t="s">
        <v>441</v>
      </c>
      <c r="I1" s="241"/>
      <c r="J1" s="241"/>
      <c r="K1" s="241" t="s">
        <v>457</v>
      </c>
      <c r="L1" s="241"/>
      <c r="M1" s="241"/>
      <c r="N1" s="241" t="s">
        <v>475</v>
      </c>
      <c r="O1" s="241"/>
      <c r="P1" s="241"/>
    </row>
    <row r="2" spans="1:16" ht="30" customHeight="1">
      <c r="A2" s="21" t="s">
        <v>5</v>
      </c>
      <c r="B2" s="21" t="s">
        <v>94</v>
      </c>
      <c r="C2" s="21" t="s">
        <v>95</v>
      </c>
      <c r="D2" s="21" t="s">
        <v>68</v>
      </c>
      <c r="E2" s="21" t="s">
        <v>94</v>
      </c>
      <c r="F2" s="21" t="s">
        <v>95</v>
      </c>
      <c r="G2" s="21" t="s">
        <v>68</v>
      </c>
      <c r="H2" s="21" t="s">
        <v>94</v>
      </c>
      <c r="I2" s="21" t="s">
        <v>95</v>
      </c>
      <c r="J2" s="21" t="s">
        <v>68</v>
      </c>
      <c r="K2" s="21" t="s">
        <v>94</v>
      </c>
      <c r="L2" s="21" t="s">
        <v>95</v>
      </c>
      <c r="M2" s="21" t="s">
        <v>68</v>
      </c>
      <c r="N2" s="21" t="s">
        <v>94</v>
      </c>
      <c r="O2" s="21" t="s">
        <v>95</v>
      </c>
      <c r="P2" s="21" t="s">
        <v>68</v>
      </c>
    </row>
    <row r="3" spans="1:16" ht="150" customHeight="1">
      <c r="A3" s="22" t="s">
        <v>96</v>
      </c>
      <c r="B3" s="22" t="s">
        <v>105</v>
      </c>
      <c r="C3" s="22" t="s">
        <v>97</v>
      </c>
      <c r="D3" s="22">
        <v>113</v>
      </c>
      <c r="E3" s="22" t="s">
        <v>106</v>
      </c>
      <c r="F3" s="22" t="s">
        <v>107</v>
      </c>
      <c r="G3" s="22" t="s">
        <v>108</v>
      </c>
      <c r="H3" s="59" t="s">
        <v>99</v>
      </c>
      <c r="I3" s="22" t="s">
        <v>100</v>
      </c>
      <c r="J3" s="22" t="s">
        <v>101</v>
      </c>
      <c r="K3" s="22">
        <v>18</v>
      </c>
      <c r="L3" s="22" t="s">
        <v>97</v>
      </c>
      <c r="M3" s="47" t="s">
        <v>98</v>
      </c>
      <c r="N3" s="22" t="s">
        <v>102</v>
      </c>
      <c r="O3" s="22" t="s">
        <v>103</v>
      </c>
      <c r="P3" s="22" t="s">
        <v>104</v>
      </c>
    </row>
    <row r="4" spans="1:16" ht="14.4">
      <c r="A4" s="22" t="s">
        <v>109</v>
      </c>
      <c r="B4" s="22"/>
      <c r="C4" s="22"/>
      <c r="D4" s="22"/>
      <c r="E4" s="22" t="s">
        <v>106</v>
      </c>
      <c r="F4" s="22"/>
      <c r="G4" s="22">
        <v>97</v>
      </c>
      <c r="H4" s="22"/>
      <c r="I4" s="22"/>
      <c r="J4" s="22"/>
      <c r="K4" s="22"/>
      <c r="L4" s="22"/>
      <c r="M4" s="47"/>
      <c r="N4" s="71"/>
      <c r="O4" s="72"/>
      <c r="P4" s="73"/>
    </row>
    <row r="5" spans="1:16" ht="30" customHeight="1">
      <c r="A5" s="21" t="s">
        <v>60</v>
      </c>
      <c r="B5" s="242" t="s">
        <v>92</v>
      </c>
      <c r="C5" s="243"/>
      <c r="D5" s="244"/>
      <c r="E5" s="245" t="s">
        <v>92</v>
      </c>
      <c r="F5" s="245"/>
      <c r="G5" s="245"/>
      <c r="H5" s="242" t="s">
        <v>92</v>
      </c>
      <c r="I5" s="243"/>
      <c r="J5" s="244"/>
      <c r="K5" s="245" t="s">
        <v>92</v>
      </c>
      <c r="L5" s="245"/>
      <c r="M5" s="245"/>
      <c r="N5" s="242" t="s">
        <v>92</v>
      </c>
      <c r="O5" s="243"/>
      <c r="P5" s="244"/>
    </row>
    <row r="6" spans="1:16" ht="14.4"/>
  </sheetData>
  <sheetProtection algorithmName="SHA-512" hashValue="HBtJUIxXWKRBVCt+evIXgEUqGsvtdt3g7+/hCubo0a+ikWo6OSLsiuMvfO9K3ZR7V0SqVEkmJBplIRA0USIcxA==" saltValue="qflPzZ3m4MxO1SCU06Mx5A==" spinCount="100000" sheet="1" objects="1" scenarios="1"/>
  <mergeCells count="10">
    <mergeCell ref="N1:P1"/>
    <mergeCell ref="N5:P5"/>
    <mergeCell ref="B1:D1"/>
    <mergeCell ref="B5:D5"/>
    <mergeCell ref="E1:G1"/>
    <mergeCell ref="E5:G5"/>
    <mergeCell ref="K5:M5"/>
    <mergeCell ref="H5:J5"/>
    <mergeCell ref="K1:M1"/>
    <mergeCell ref="H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9290-8B49-49A7-AA1F-12D9ED8A0EF3}">
  <sheetPr codeName="Hoja5">
    <tabColor rgb="FF00B050"/>
  </sheetPr>
  <dimension ref="A1:Z4"/>
  <sheetViews>
    <sheetView showGridLines="0" workbookViewId="0">
      <pane xSplit="1" ySplit="2" topLeftCell="S3" activePane="bottomRight" state="frozen"/>
      <selection pane="topRight" activeCell="B1" sqref="B1"/>
      <selection pane="bottomLeft" activeCell="A3" sqref="A3"/>
      <selection pane="bottomRight" activeCell="AB3" sqref="AB3"/>
    </sheetView>
  </sheetViews>
  <sheetFormatPr baseColWidth="10" defaultColWidth="11.44140625" defaultRowHeight="14.4"/>
  <cols>
    <col min="1" max="1" width="64.109375" customWidth="1"/>
    <col min="2" max="2" width="15.77734375" customWidth="1"/>
    <col min="3" max="4" width="13.33203125" customWidth="1"/>
    <col min="5" max="5" width="18.77734375" customWidth="1"/>
    <col min="6" max="6" width="13.33203125" customWidth="1"/>
    <col min="7" max="7" width="10.6640625" customWidth="1"/>
    <col min="8" max="9" width="12.109375" customWidth="1"/>
    <col min="10" max="10" width="18.77734375" customWidth="1"/>
    <col min="11" max="12" width="10.6640625" customWidth="1"/>
    <col min="13" max="13" width="14" customWidth="1"/>
    <col min="14" max="14" width="10.6640625" customWidth="1"/>
    <col min="15" max="15" width="15.5546875" customWidth="1"/>
    <col min="16" max="16" width="10.6640625" customWidth="1"/>
    <col min="17" max="17" width="11.6640625" customWidth="1"/>
    <col min="18" max="18" width="14.5546875" customWidth="1"/>
    <col min="19" max="19" width="10.6640625" customWidth="1"/>
    <col min="20" max="20" width="18.77734375" customWidth="1"/>
    <col min="21" max="21" width="10.6640625" customWidth="1"/>
    <col min="22" max="22" width="11.88671875" customWidth="1"/>
    <col min="23" max="23" width="15.6640625" customWidth="1"/>
    <col min="24" max="24" width="13.6640625" customWidth="1"/>
    <col min="25" max="25" width="15.88671875" customWidth="1"/>
    <col min="26" max="26" width="10.6640625" customWidth="1"/>
  </cols>
  <sheetData>
    <row r="1" spans="1:26" ht="60" customHeight="1">
      <c r="A1" s="21" t="s">
        <v>110</v>
      </c>
      <c r="B1" s="241" t="s">
        <v>400</v>
      </c>
      <c r="C1" s="241"/>
      <c r="D1" s="241"/>
      <c r="E1" s="241"/>
      <c r="F1" s="241"/>
      <c r="G1" s="241" t="s">
        <v>421</v>
      </c>
      <c r="H1" s="241"/>
      <c r="I1" s="241"/>
      <c r="J1" s="241"/>
      <c r="K1" s="241"/>
      <c r="L1" s="241" t="s">
        <v>441</v>
      </c>
      <c r="M1" s="241"/>
      <c r="N1" s="241"/>
      <c r="O1" s="241"/>
      <c r="P1" s="241"/>
      <c r="Q1" s="241" t="s">
        <v>457</v>
      </c>
      <c r="R1" s="241"/>
      <c r="S1" s="241"/>
      <c r="T1" s="241"/>
      <c r="U1" s="241"/>
      <c r="V1" s="241" t="s">
        <v>475</v>
      </c>
      <c r="W1" s="241"/>
      <c r="X1" s="241"/>
      <c r="Y1" s="241"/>
      <c r="Z1" s="241"/>
    </row>
    <row r="2" spans="1:26" ht="30" customHeight="1">
      <c r="A2" s="21" t="s">
        <v>5</v>
      </c>
      <c r="B2" s="21" t="s">
        <v>111</v>
      </c>
      <c r="C2" s="21" t="s">
        <v>112</v>
      </c>
      <c r="D2" s="21" t="s">
        <v>114</v>
      </c>
      <c r="E2" s="21" t="s">
        <v>95</v>
      </c>
      <c r="F2" s="21" t="s">
        <v>68</v>
      </c>
      <c r="G2" s="30" t="s">
        <v>111</v>
      </c>
      <c r="H2" s="30" t="s">
        <v>112</v>
      </c>
      <c r="I2" s="21" t="s">
        <v>114</v>
      </c>
      <c r="J2" s="21" t="s">
        <v>95</v>
      </c>
      <c r="K2" s="21" t="s">
        <v>68</v>
      </c>
      <c r="L2" s="21" t="s">
        <v>111</v>
      </c>
      <c r="M2" s="21" t="s">
        <v>112</v>
      </c>
      <c r="N2" s="21" t="s">
        <v>114</v>
      </c>
      <c r="O2" s="21" t="s">
        <v>95</v>
      </c>
      <c r="P2" s="21" t="s">
        <v>68</v>
      </c>
      <c r="Q2" s="21" t="s">
        <v>111</v>
      </c>
      <c r="R2" s="21" t="s">
        <v>112</v>
      </c>
      <c r="S2" s="21" t="s">
        <v>113</v>
      </c>
      <c r="T2" s="21" t="s">
        <v>95</v>
      </c>
      <c r="U2" s="21" t="s">
        <v>68</v>
      </c>
      <c r="V2" s="21" t="s">
        <v>111</v>
      </c>
      <c r="W2" s="21" t="s">
        <v>112</v>
      </c>
      <c r="X2" s="21" t="s">
        <v>114</v>
      </c>
      <c r="Y2" s="21" t="s">
        <v>95</v>
      </c>
      <c r="Z2" s="21" t="s">
        <v>68</v>
      </c>
    </row>
    <row r="3" spans="1:26" ht="253.5" customHeight="1">
      <c r="A3" s="22" t="s">
        <v>115</v>
      </c>
      <c r="B3" s="22" t="s">
        <v>122</v>
      </c>
      <c r="C3" s="22" t="s">
        <v>123</v>
      </c>
      <c r="D3" s="22" t="s">
        <v>124</v>
      </c>
      <c r="E3" s="22" t="s">
        <v>592</v>
      </c>
      <c r="F3" s="22" t="s">
        <v>591</v>
      </c>
      <c r="G3" s="22" t="s">
        <v>125</v>
      </c>
      <c r="H3" s="22" t="s">
        <v>126</v>
      </c>
      <c r="I3" s="22" t="s">
        <v>124</v>
      </c>
      <c r="J3" s="22" t="s">
        <v>611</v>
      </c>
      <c r="K3" s="22" t="s">
        <v>127</v>
      </c>
      <c r="L3" s="22" t="s">
        <v>617</v>
      </c>
      <c r="M3" s="22" t="s">
        <v>116</v>
      </c>
      <c r="N3" s="22" t="s">
        <v>119</v>
      </c>
      <c r="O3" s="22" t="s">
        <v>618</v>
      </c>
      <c r="P3" s="22" t="s">
        <v>120</v>
      </c>
      <c r="Q3" s="22" t="s">
        <v>630</v>
      </c>
      <c r="R3" s="22" t="s">
        <v>116</v>
      </c>
      <c r="S3" s="22" t="s">
        <v>117</v>
      </c>
      <c r="T3" s="22" t="s">
        <v>631</v>
      </c>
      <c r="U3" s="22" t="s">
        <v>118</v>
      </c>
      <c r="V3" s="22" t="s">
        <v>626</v>
      </c>
      <c r="W3" s="22" t="s">
        <v>627</v>
      </c>
      <c r="X3" s="22" t="s">
        <v>628</v>
      </c>
      <c r="Y3" s="22" t="s">
        <v>629</v>
      </c>
      <c r="Z3" s="22" t="s">
        <v>121</v>
      </c>
    </row>
    <row r="4" spans="1:26" ht="30" customHeight="1">
      <c r="A4" s="21" t="s">
        <v>60</v>
      </c>
      <c r="B4" s="245" t="s">
        <v>92</v>
      </c>
      <c r="C4" s="245"/>
      <c r="D4" s="245"/>
      <c r="E4" s="245"/>
      <c r="F4" s="245"/>
      <c r="G4" s="245" t="s">
        <v>92</v>
      </c>
      <c r="H4" s="245"/>
      <c r="I4" s="245"/>
      <c r="J4" s="245"/>
      <c r="K4" s="245"/>
      <c r="L4" s="245" t="s">
        <v>92</v>
      </c>
      <c r="M4" s="245"/>
      <c r="N4" s="245"/>
      <c r="O4" s="245"/>
      <c r="P4" s="245"/>
      <c r="Q4" s="245" t="s">
        <v>92</v>
      </c>
      <c r="R4" s="245"/>
      <c r="S4" s="245"/>
      <c r="T4" s="245"/>
      <c r="U4" s="245"/>
      <c r="V4" s="246" t="s">
        <v>128</v>
      </c>
      <c r="W4" s="246"/>
      <c r="X4" s="246"/>
      <c r="Y4" s="246"/>
      <c r="Z4" s="246"/>
    </row>
  </sheetData>
  <sheetProtection algorithmName="SHA-512" hashValue="fq6LErrNuc1ZJSz2+CraADE+DTP9NxH2c5HilC/xz5zCP4+WSpmeHPxzx5I3mvQu+SaVYuqeLyOZgq39uHH6pA==" saltValue="YVeGI5CaK4X4AwXnw9kw+w==" spinCount="100000" sheet="1" objects="1" scenarios="1"/>
  <mergeCells count="10">
    <mergeCell ref="Q1:U1"/>
    <mergeCell ref="L1:P1"/>
    <mergeCell ref="V1:Z1"/>
    <mergeCell ref="B1:F1"/>
    <mergeCell ref="G1:K1"/>
    <mergeCell ref="Q4:U4"/>
    <mergeCell ref="L4:P4"/>
    <mergeCell ref="V4:Z4"/>
    <mergeCell ref="B4:F4"/>
    <mergeCell ref="G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CC3D-E7FA-4C4C-8C17-C916BD016E15}">
  <sheetPr codeName="Hoja6">
    <tabColor rgb="FF00B050"/>
  </sheetPr>
  <dimension ref="A1:P8"/>
  <sheetViews>
    <sheetView showGridLines="0" workbookViewId="0">
      <pane xSplit="1" ySplit="2" topLeftCell="J3" activePane="bottomRight" state="frozen"/>
      <selection pane="topRight" activeCell="B1" sqref="B1"/>
      <selection pane="bottomLeft" activeCell="A3" sqref="A3"/>
      <selection pane="bottomRight" activeCell="O3" sqref="O3"/>
    </sheetView>
  </sheetViews>
  <sheetFormatPr baseColWidth="10" defaultColWidth="11.44140625" defaultRowHeight="14.4"/>
  <cols>
    <col min="1" max="1" width="64.109375" customWidth="1"/>
    <col min="2" max="2" width="10.6640625" customWidth="1"/>
    <col min="3" max="3" width="15.77734375" customWidth="1"/>
    <col min="4" max="5" width="10.6640625" customWidth="1"/>
    <col min="6" max="6" width="25.77734375" customWidth="1"/>
    <col min="7" max="8" width="10.6640625" customWidth="1"/>
    <col min="9" max="9" width="25.77734375" customWidth="1"/>
    <col min="10" max="11" width="10.6640625" customWidth="1"/>
    <col min="12" max="12" width="25.77734375" customWidth="1"/>
    <col min="13" max="14" width="10.6640625" customWidth="1"/>
    <col min="15" max="15" width="25.77734375" customWidth="1"/>
    <col min="16" max="16" width="10.6640625" customWidth="1"/>
  </cols>
  <sheetData>
    <row r="1" spans="1:16" ht="60" customHeight="1">
      <c r="A1" s="21" t="s">
        <v>129</v>
      </c>
      <c r="B1" s="241" t="s">
        <v>400</v>
      </c>
      <c r="C1" s="241"/>
      <c r="D1" s="241"/>
      <c r="E1" s="241" t="s">
        <v>421</v>
      </c>
      <c r="F1" s="241"/>
      <c r="G1" s="241"/>
      <c r="H1" s="241" t="s">
        <v>441</v>
      </c>
      <c r="I1" s="241"/>
      <c r="J1" s="241"/>
      <c r="K1" s="241" t="s">
        <v>457</v>
      </c>
      <c r="L1" s="241"/>
      <c r="M1" s="241"/>
      <c r="N1" s="241" t="s">
        <v>475</v>
      </c>
      <c r="O1" s="241"/>
      <c r="P1" s="241"/>
    </row>
    <row r="2" spans="1:16" ht="30" customHeight="1">
      <c r="A2" s="21" t="s">
        <v>5</v>
      </c>
      <c r="B2" s="21" t="s">
        <v>130</v>
      </c>
      <c r="C2" s="21" t="s">
        <v>95</v>
      </c>
      <c r="D2" s="21" t="s">
        <v>68</v>
      </c>
      <c r="E2" s="21" t="s">
        <v>130</v>
      </c>
      <c r="F2" s="21" t="s">
        <v>95</v>
      </c>
      <c r="G2" s="21" t="s">
        <v>68</v>
      </c>
      <c r="H2" s="21" t="s">
        <v>130</v>
      </c>
      <c r="I2" s="21" t="s">
        <v>95</v>
      </c>
      <c r="J2" s="21" t="s">
        <v>68</v>
      </c>
      <c r="K2" s="21" t="s">
        <v>130</v>
      </c>
      <c r="L2" s="21" t="s">
        <v>95</v>
      </c>
      <c r="M2" s="21" t="s">
        <v>68</v>
      </c>
      <c r="N2" s="21" t="s">
        <v>130</v>
      </c>
      <c r="O2" s="21" t="s">
        <v>95</v>
      </c>
      <c r="P2" s="21" t="s">
        <v>68</v>
      </c>
    </row>
    <row r="3" spans="1:16" ht="253.5" customHeight="1">
      <c r="A3" s="22" t="s">
        <v>131</v>
      </c>
      <c r="B3" s="22">
        <v>10</v>
      </c>
      <c r="C3" s="22" t="s">
        <v>593</v>
      </c>
      <c r="D3" s="22" t="s">
        <v>132</v>
      </c>
      <c r="E3" s="22">
        <v>10</v>
      </c>
      <c r="F3" s="22" t="s">
        <v>619</v>
      </c>
      <c r="G3" s="22" t="s">
        <v>133</v>
      </c>
      <c r="H3" s="22">
        <v>10</v>
      </c>
      <c r="I3" s="22" t="s">
        <v>636</v>
      </c>
      <c r="J3" s="22">
        <v>258</v>
      </c>
      <c r="K3" s="22">
        <v>10</v>
      </c>
      <c r="L3" s="22" t="s">
        <v>593</v>
      </c>
      <c r="M3" s="22">
        <v>286</v>
      </c>
      <c r="N3" s="22">
        <v>10</v>
      </c>
      <c r="O3" s="22" t="s">
        <v>593</v>
      </c>
      <c r="P3" s="22">
        <v>175</v>
      </c>
    </row>
    <row r="4" spans="1:16" ht="30" customHeight="1">
      <c r="A4" s="192"/>
      <c r="B4" s="245" t="s">
        <v>92</v>
      </c>
      <c r="C4" s="245"/>
      <c r="D4" s="245"/>
      <c r="E4" s="246" t="s">
        <v>128</v>
      </c>
      <c r="F4" s="246"/>
      <c r="G4" s="246"/>
      <c r="H4" s="246" t="s">
        <v>128</v>
      </c>
      <c r="I4" s="246"/>
      <c r="J4" s="246"/>
      <c r="K4" s="245" t="s">
        <v>92</v>
      </c>
      <c r="L4" s="245"/>
      <c r="M4" s="245"/>
      <c r="N4" s="245" t="s">
        <v>92</v>
      </c>
      <c r="O4" s="245"/>
      <c r="P4" s="245"/>
    </row>
    <row r="5" spans="1:16">
      <c r="A5" s="31"/>
    </row>
    <row r="6" spans="1:16">
      <c r="A6" s="31"/>
    </row>
    <row r="7" spans="1:16">
      <c r="A7" s="31"/>
    </row>
    <row r="8" spans="1:16">
      <c r="A8" s="31"/>
    </row>
  </sheetData>
  <sheetProtection algorithmName="SHA-512" hashValue="1qLAzkdtmbLWoimjpvSNTEHpgZ4zNpedDAqibkQLyUZdqVow2FBkbpJiR9nRVOvjMljr3uX+kX3T5Z3fyksAXQ==" saltValue="u0e6yAkczjMt6ZkCJSwIcQ==" spinCount="100000" sheet="1" objects="1" scenarios="1"/>
  <mergeCells count="10">
    <mergeCell ref="K1:M1"/>
    <mergeCell ref="H1:J1"/>
    <mergeCell ref="N1:P1"/>
    <mergeCell ref="B1:D1"/>
    <mergeCell ref="E1:G1"/>
    <mergeCell ref="K4:M4"/>
    <mergeCell ref="H4:J4"/>
    <mergeCell ref="N4:P4"/>
    <mergeCell ref="B4:D4"/>
    <mergeCell ref="E4:G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4602C-CBED-4304-B1CD-1F3C68A42BCA}">
  <sheetPr codeName="Hoja7">
    <tabColor rgb="FF00B050"/>
  </sheetPr>
  <dimension ref="A1:N14"/>
  <sheetViews>
    <sheetView showGridLines="0" tabSelected="1" workbookViewId="0">
      <pane xSplit="1" ySplit="2" topLeftCell="D3" activePane="bottomRight" state="frozen"/>
      <selection pane="topRight" activeCell="B1" sqref="B1"/>
      <selection pane="bottomLeft" activeCell="A3" sqref="A3"/>
      <selection pane="bottomRight" activeCell="F10" sqref="F10"/>
    </sheetView>
  </sheetViews>
  <sheetFormatPr baseColWidth="10" defaultColWidth="11.44140625" defaultRowHeight="11.4"/>
  <cols>
    <col min="1" max="1" width="70" style="105" customWidth="1"/>
    <col min="2" max="2" width="11.6640625" style="105" customWidth="1"/>
    <col min="3" max="3" width="13.5546875" style="105" customWidth="1"/>
    <col min="4" max="5" width="12.88671875" style="105" customWidth="1"/>
    <col min="6" max="6" width="11.6640625" style="105" customWidth="1"/>
    <col min="7" max="7" width="10.6640625" style="105" customWidth="1"/>
    <col min="8" max="8" width="11.6640625" style="105" customWidth="1"/>
    <col min="9" max="9" width="13.33203125" style="105" customWidth="1"/>
    <col min="10" max="10" width="11.6640625" style="105" customWidth="1"/>
    <col min="11" max="12" width="10.6640625" style="105" customWidth="1"/>
    <col min="13" max="13" width="13.6640625" style="110" customWidth="1"/>
    <col min="14" max="14" width="13.6640625" style="105" customWidth="1"/>
    <col min="15" max="16384" width="11.44140625" style="105"/>
  </cols>
  <sheetData>
    <row r="1" spans="1:14" ht="60" customHeight="1">
      <c r="A1" s="104" t="s">
        <v>134</v>
      </c>
      <c r="B1" s="199" t="s">
        <v>400</v>
      </c>
      <c r="C1" s="200"/>
      <c r="D1" s="199" t="s">
        <v>421</v>
      </c>
      <c r="E1" s="200"/>
      <c r="F1" s="201"/>
      <c r="G1" s="203" t="s">
        <v>441</v>
      </c>
      <c r="H1" s="203"/>
      <c r="I1" s="199" t="s">
        <v>457</v>
      </c>
      <c r="J1" s="200"/>
      <c r="K1" s="201"/>
      <c r="L1" s="199" t="s">
        <v>475</v>
      </c>
      <c r="M1" s="200"/>
      <c r="N1" s="201"/>
    </row>
    <row r="2" spans="1:14" ht="30" customHeight="1">
      <c r="A2" s="104" t="s">
        <v>5</v>
      </c>
      <c r="B2" s="104" t="s">
        <v>135</v>
      </c>
      <c r="C2" s="104" t="s">
        <v>95</v>
      </c>
      <c r="D2" s="104" t="s">
        <v>135</v>
      </c>
      <c r="E2" s="104" t="s">
        <v>95</v>
      </c>
      <c r="F2" s="104" t="s">
        <v>68</v>
      </c>
      <c r="G2" s="104" t="s">
        <v>135</v>
      </c>
      <c r="H2" s="104" t="s">
        <v>95</v>
      </c>
      <c r="I2" s="104" t="s">
        <v>135</v>
      </c>
      <c r="J2" s="104" t="s">
        <v>95</v>
      </c>
      <c r="K2" s="104" t="s">
        <v>68</v>
      </c>
      <c r="L2" s="104" t="s">
        <v>135</v>
      </c>
      <c r="M2" s="104" t="s">
        <v>95</v>
      </c>
      <c r="N2" s="104" t="s">
        <v>68</v>
      </c>
    </row>
    <row r="3" spans="1:14" ht="25.05" customHeight="1">
      <c r="A3" s="193" t="s">
        <v>136</v>
      </c>
      <c r="B3" s="106">
        <v>5</v>
      </c>
      <c r="C3" s="106" t="s">
        <v>137</v>
      </c>
      <c r="D3" s="106">
        <v>5</v>
      </c>
      <c r="E3" s="106" t="s">
        <v>137</v>
      </c>
      <c r="F3" s="106">
        <v>125</v>
      </c>
      <c r="G3" s="106">
        <v>5</v>
      </c>
      <c r="H3" s="106" t="s">
        <v>137</v>
      </c>
      <c r="I3" s="106">
        <v>5</v>
      </c>
      <c r="J3" s="106" t="s">
        <v>137</v>
      </c>
      <c r="K3" s="106">
        <v>287</v>
      </c>
      <c r="L3" s="106">
        <v>5</v>
      </c>
      <c r="M3" s="106" t="s">
        <v>137</v>
      </c>
      <c r="N3" s="106" t="s">
        <v>138</v>
      </c>
    </row>
    <row r="4" spans="1:14" ht="25.05" customHeight="1">
      <c r="A4" s="194" t="s">
        <v>139</v>
      </c>
      <c r="B4" s="107">
        <v>5</v>
      </c>
      <c r="C4" s="106" t="s">
        <v>137</v>
      </c>
      <c r="D4" s="108">
        <v>5</v>
      </c>
      <c r="E4" s="106" t="s">
        <v>137</v>
      </c>
      <c r="F4" s="106">
        <v>125</v>
      </c>
      <c r="G4" s="108">
        <v>5</v>
      </c>
      <c r="H4" s="106" t="s">
        <v>137</v>
      </c>
      <c r="I4" s="108">
        <v>5</v>
      </c>
      <c r="J4" s="106" t="s">
        <v>137</v>
      </c>
      <c r="K4" s="106">
        <v>287</v>
      </c>
      <c r="L4" s="108">
        <v>5</v>
      </c>
      <c r="M4" s="106" t="s">
        <v>137</v>
      </c>
      <c r="N4" s="106" t="s">
        <v>138</v>
      </c>
    </row>
    <row r="5" spans="1:14" ht="25.05" customHeight="1">
      <c r="A5" s="194" t="s">
        <v>140</v>
      </c>
      <c r="B5" s="106">
        <v>5</v>
      </c>
      <c r="C5" s="106" t="s">
        <v>137</v>
      </c>
      <c r="D5" s="106">
        <v>5</v>
      </c>
      <c r="E5" s="106" t="s">
        <v>137</v>
      </c>
      <c r="F5" s="106">
        <v>125</v>
      </c>
      <c r="G5" s="106">
        <v>5</v>
      </c>
      <c r="H5" s="106" t="s">
        <v>137</v>
      </c>
      <c r="I5" s="106">
        <v>5</v>
      </c>
      <c r="J5" s="106" t="s">
        <v>137</v>
      </c>
      <c r="K5" s="106">
        <v>287</v>
      </c>
      <c r="L5" s="106">
        <v>5</v>
      </c>
      <c r="M5" s="106" t="s">
        <v>137</v>
      </c>
      <c r="N5" s="106" t="s">
        <v>138</v>
      </c>
    </row>
    <row r="6" spans="1:14" ht="25.05" customHeight="1">
      <c r="A6" s="194" t="s">
        <v>141</v>
      </c>
      <c r="B6" s="106">
        <v>5</v>
      </c>
      <c r="C6" s="106" t="s">
        <v>137</v>
      </c>
      <c r="D6" s="106">
        <v>5</v>
      </c>
      <c r="E6" s="106" t="s">
        <v>137</v>
      </c>
      <c r="F6" s="106">
        <v>125</v>
      </c>
      <c r="G6" s="106">
        <v>5</v>
      </c>
      <c r="H6" s="106" t="s">
        <v>137</v>
      </c>
      <c r="I6" s="106">
        <v>5</v>
      </c>
      <c r="J6" s="106" t="s">
        <v>137</v>
      </c>
      <c r="K6" s="106">
        <v>287</v>
      </c>
      <c r="L6" s="106">
        <v>5</v>
      </c>
      <c r="M6" s="106" t="s">
        <v>137</v>
      </c>
      <c r="N6" s="106" t="s">
        <v>138</v>
      </c>
    </row>
    <row r="7" spans="1:14" ht="25.05" customHeight="1">
      <c r="A7" s="194" t="s">
        <v>142</v>
      </c>
      <c r="B7" s="107">
        <v>5</v>
      </c>
      <c r="C7" s="106" t="s">
        <v>137</v>
      </c>
      <c r="D7" s="108">
        <v>5</v>
      </c>
      <c r="E7" s="106" t="s">
        <v>137</v>
      </c>
      <c r="F7" s="106">
        <v>125</v>
      </c>
      <c r="G7" s="108">
        <v>5</v>
      </c>
      <c r="H7" s="106" t="s">
        <v>137</v>
      </c>
      <c r="I7" s="108">
        <v>5</v>
      </c>
      <c r="J7" s="106" t="s">
        <v>137</v>
      </c>
      <c r="K7" s="106">
        <v>287</v>
      </c>
      <c r="L7" s="108">
        <v>5</v>
      </c>
      <c r="M7" s="106" t="s">
        <v>137</v>
      </c>
      <c r="N7" s="106" t="s">
        <v>138</v>
      </c>
    </row>
    <row r="8" spans="1:14" ht="25.05" customHeight="1">
      <c r="A8" s="194" t="s">
        <v>143</v>
      </c>
      <c r="B8" s="106">
        <v>5</v>
      </c>
      <c r="C8" s="106" t="s">
        <v>137</v>
      </c>
      <c r="D8" s="106">
        <v>5</v>
      </c>
      <c r="E8" s="106" t="s">
        <v>137</v>
      </c>
      <c r="F8" s="106">
        <v>125</v>
      </c>
      <c r="G8" s="106">
        <v>5</v>
      </c>
      <c r="H8" s="106" t="s">
        <v>137</v>
      </c>
      <c r="I8" s="106">
        <v>5</v>
      </c>
      <c r="J8" s="106" t="s">
        <v>137</v>
      </c>
      <c r="K8" s="106">
        <v>287</v>
      </c>
      <c r="L8" s="106">
        <v>5</v>
      </c>
      <c r="M8" s="106" t="s">
        <v>137</v>
      </c>
      <c r="N8" s="106" t="s">
        <v>138</v>
      </c>
    </row>
    <row r="9" spans="1:14" ht="25.05" customHeight="1">
      <c r="A9" s="194" t="s">
        <v>144</v>
      </c>
      <c r="B9" s="107">
        <v>5</v>
      </c>
      <c r="C9" s="106" t="s">
        <v>137</v>
      </c>
      <c r="D9" s="108">
        <v>5</v>
      </c>
      <c r="E9" s="106" t="s">
        <v>137</v>
      </c>
      <c r="F9" s="106">
        <v>125</v>
      </c>
      <c r="G9" s="108">
        <v>5</v>
      </c>
      <c r="H9" s="106" t="s">
        <v>137</v>
      </c>
      <c r="I9" s="108">
        <v>5</v>
      </c>
      <c r="J9" s="106" t="s">
        <v>137</v>
      </c>
      <c r="K9" s="106">
        <v>287</v>
      </c>
      <c r="L9" s="108">
        <v>5</v>
      </c>
      <c r="M9" s="106" t="s">
        <v>137</v>
      </c>
      <c r="N9" s="106" t="s">
        <v>138</v>
      </c>
    </row>
    <row r="10" spans="1:14" ht="25.05" customHeight="1">
      <c r="A10" s="194" t="s">
        <v>145</v>
      </c>
      <c r="B10" s="106">
        <v>5</v>
      </c>
      <c r="C10" s="106" t="s">
        <v>137</v>
      </c>
      <c r="D10" s="106">
        <v>5</v>
      </c>
      <c r="E10" s="106" t="s">
        <v>137</v>
      </c>
      <c r="F10" s="106">
        <v>125</v>
      </c>
      <c r="G10" s="106">
        <v>5</v>
      </c>
      <c r="H10" s="106" t="s">
        <v>137</v>
      </c>
      <c r="I10" s="106">
        <v>5</v>
      </c>
      <c r="J10" s="106" t="s">
        <v>137</v>
      </c>
      <c r="K10" s="106">
        <v>287</v>
      </c>
      <c r="L10" s="106">
        <v>5</v>
      </c>
      <c r="M10" s="106" t="s">
        <v>137</v>
      </c>
      <c r="N10" s="106" t="s">
        <v>138</v>
      </c>
    </row>
    <row r="11" spans="1:14" ht="25.05" customHeight="1">
      <c r="A11" s="194" t="s">
        <v>146</v>
      </c>
      <c r="B11" s="107">
        <v>5</v>
      </c>
      <c r="C11" s="106" t="s">
        <v>137</v>
      </c>
      <c r="D11" s="108">
        <v>5</v>
      </c>
      <c r="E11" s="106" t="s">
        <v>137</v>
      </c>
      <c r="F11" s="106">
        <v>125</v>
      </c>
      <c r="G11" s="108">
        <v>5</v>
      </c>
      <c r="H11" s="106" t="s">
        <v>137</v>
      </c>
      <c r="I11" s="108">
        <v>5</v>
      </c>
      <c r="J11" s="106" t="s">
        <v>137</v>
      </c>
      <c r="K11" s="106">
        <v>287</v>
      </c>
      <c r="L11" s="108">
        <v>5</v>
      </c>
      <c r="M11" s="106" t="s">
        <v>137</v>
      </c>
      <c r="N11" s="106" t="s">
        <v>138</v>
      </c>
    </row>
    <row r="12" spans="1:14" ht="25.05" customHeight="1">
      <c r="A12" s="194" t="s">
        <v>147</v>
      </c>
      <c r="B12" s="106">
        <v>5</v>
      </c>
      <c r="C12" s="106" t="s">
        <v>137</v>
      </c>
      <c r="D12" s="106">
        <v>5</v>
      </c>
      <c r="E12" s="106" t="s">
        <v>137</v>
      </c>
      <c r="F12" s="106">
        <v>125</v>
      </c>
      <c r="G12" s="106">
        <v>5</v>
      </c>
      <c r="H12" s="106" t="s">
        <v>137</v>
      </c>
      <c r="I12" s="106">
        <v>5</v>
      </c>
      <c r="J12" s="106" t="s">
        <v>137</v>
      </c>
      <c r="K12" s="106">
        <v>287</v>
      </c>
      <c r="L12" s="106">
        <v>5</v>
      </c>
      <c r="M12" s="106" t="s">
        <v>137</v>
      </c>
      <c r="N12" s="106" t="s">
        <v>138</v>
      </c>
    </row>
    <row r="13" spans="1:14" ht="25.05" customHeight="1">
      <c r="A13" s="194" t="s">
        <v>148</v>
      </c>
      <c r="B13" s="107">
        <v>5</v>
      </c>
      <c r="C13" s="106" t="s">
        <v>137</v>
      </c>
      <c r="D13" s="108">
        <v>5</v>
      </c>
      <c r="E13" s="106" t="s">
        <v>137</v>
      </c>
      <c r="F13" s="106">
        <v>125</v>
      </c>
      <c r="G13" s="108">
        <v>5</v>
      </c>
      <c r="H13" s="106" t="s">
        <v>137</v>
      </c>
      <c r="I13" s="108">
        <v>5</v>
      </c>
      <c r="J13" s="106" t="s">
        <v>137</v>
      </c>
      <c r="K13" s="106">
        <v>287</v>
      </c>
      <c r="L13" s="108">
        <v>5</v>
      </c>
      <c r="M13" s="106" t="s">
        <v>137</v>
      </c>
      <c r="N13" s="106" t="s">
        <v>138</v>
      </c>
    </row>
    <row r="14" spans="1:14" ht="25.05" customHeight="1">
      <c r="A14" s="109"/>
      <c r="B14" s="202" t="s">
        <v>92</v>
      </c>
      <c r="C14" s="202"/>
      <c r="D14" s="202" t="s">
        <v>92</v>
      </c>
      <c r="E14" s="202"/>
      <c r="F14" s="202"/>
      <c r="G14" s="202" t="s">
        <v>92</v>
      </c>
      <c r="H14" s="202"/>
      <c r="I14" s="204" t="s">
        <v>92</v>
      </c>
      <c r="J14" s="205"/>
      <c r="K14" s="206"/>
      <c r="L14" s="202" t="s">
        <v>92</v>
      </c>
      <c r="M14" s="202"/>
      <c r="N14" s="202"/>
    </row>
  </sheetData>
  <sheetProtection algorithmName="SHA-512" hashValue="thoPCd5+VLIrPFkunzRMRZ94EOJQlwPxP/KBV/AmNFQQi1qo5s1bUo0gtSENe6/FWfZCQLuyJPuSZZjeNQb7Jw==" saltValue="uRBfhYZHkpmWWXOa7iqsKw==" spinCount="100000" sheet="1" objects="1" scenarios="1"/>
  <mergeCells count="10">
    <mergeCell ref="I1:K1"/>
    <mergeCell ref="L1:N1"/>
    <mergeCell ref="B1:C1"/>
    <mergeCell ref="D1:F1"/>
    <mergeCell ref="B14:C14"/>
    <mergeCell ref="D14:F14"/>
    <mergeCell ref="L14:N14"/>
    <mergeCell ref="G1:H1"/>
    <mergeCell ref="G14:H14"/>
    <mergeCell ref="I14:K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3D653-F804-49C6-A145-20DC6585390D}">
  <sheetPr codeName="Hoja8">
    <tabColor rgb="FF00B050"/>
  </sheetPr>
  <dimension ref="A1:N18"/>
  <sheetViews>
    <sheetView showGridLines="0" workbookViewId="0">
      <pane xSplit="1" ySplit="2" topLeftCell="B10" activePane="bottomRight" state="frozen"/>
      <selection pane="topRight" activeCell="B1" sqref="B1"/>
      <selection pane="bottomLeft" activeCell="A3" sqref="A3"/>
      <selection pane="bottomRight" activeCell="A13" sqref="A13"/>
    </sheetView>
  </sheetViews>
  <sheetFormatPr baseColWidth="10" defaultColWidth="11.44140625" defaultRowHeight="10.199999999999999"/>
  <cols>
    <col min="1" max="1" width="67.88671875" style="176" customWidth="1"/>
    <col min="2" max="2" width="11.6640625" style="176" customWidth="1"/>
    <col min="3" max="3" width="10.6640625" style="176" customWidth="1"/>
    <col min="4" max="5" width="12.88671875" style="176" customWidth="1"/>
    <col min="6" max="6" width="11.6640625" style="176" customWidth="1"/>
    <col min="7" max="7" width="10.6640625" style="176" customWidth="1"/>
    <col min="8" max="8" width="11.6640625" style="176" customWidth="1"/>
    <col min="9" max="9" width="13.33203125" style="176" customWidth="1"/>
    <col min="10" max="10" width="11.6640625" style="176" customWidth="1"/>
    <col min="11" max="12" width="10.6640625" style="176" customWidth="1"/>
    <col min="13" max="14" width="13.6640625" style="176" customWidth="1"/>
    <col min="15" max="16384" width="11.44140625" style="176"/>
  </cols>
  <sheetData>
    <row r="1" spans="1:14" ht="60" customHeight="1">
      <c r="A1" s="175" t="s">
        <v>149</v>
      </c>
      <c r="B1" s="248" t="s">
        <v>400</v>
      </c>
      <c r="C1" s="248"/>
      <c r="D1" s="248" t="s">
        <v>421</v>
      </c>
      <c r="E1" s="248"/>
      <c r="F1" s="248"/>
      <c r="G1" s="248" t="s">
        <v>441</v>
      </c>
      <c r="H1" s="248"/>
      <c r="I1" s="252" t="s">
        <v>457</v>
      </c>
      <c r="J1" s="253"/>
      <c r="K1" s="254"/>
      <c r="L1" s="248" t="s">
        <v>475</v>
      </c>
      <c r="M1" s="248"/>
      <c r="N1" s="248"/>
    </row>
    <row r="2" spans="1:14" ht="30" customHeight="1">
      <c r="A2" s="175" t="s">
        <v>5</v>
      </c>
      <c r="B2" s="175" t="s">
        <v>135</v>
      </c>
      <c r="C2" s="175" t="s">
        <v>95</v>
      </c>
      <c r="D2" s="175" t="s">
        <v>135</v>
      </c>
      <c r="E2" s="175" t="s">
        <v>95</v>
      </c>
      <c r="F2" s="175" t="s">
        <v>68</v>
      </c>
      <c r="G2" s="175" t="s">
        <v>135</v>
      </c>
      <c r="H2" s="175" t="s">
        <v>95</v>
      </c>
      <c r="I2" s="175" t="s">
        <v>135</v>
      </c>
      <c r="J2" s="175" t="s">
        <v>95</v>
      </c>
      <c r="K2" s="175" t="s">
        <v>68</v>
      </c>
      <c r="L2" s="175" t="s">
        <v>135</v>
      </c>
      <c r="M2" s="175" t="s">
        <v>95</v>
      </c>
      <c r="N2" s="175" t="s">
        <v>68</v>
      </c>
    </row>
    <row r="3" spans="1:14" ht="30" customHeight="1">
      <c r="A3" s="197" t="s">
        <v>150</v>
      </c>
      <c r="B3" s="177">
        <v>1</v>
      </c>
      <c r="C3" s="177" t="s">
        <v>137</v>
      </c>
      <c r="D3" s="177">
        <v>1</v>
      </c>
      <c r="E3" s="177" t="s">
        <v>137</v>
      </c>
      <c r="F3" s="195">
        <v>124</v>
      </c>
      <c r="G3" s="177">
        <v>1</v>
      </c>
      <c r="H3" s="177" t="s">
        <v>151</v>
      </c>
      <c r="I3" s="177">
        <v>1</v>
      </c>
      <c r="J3" s="177" t="s">
        <v>137</v>
      </c>
      <c r="K3" s="177">
        <v>288</v>
      </c>
      <c r="L3" s="177">
        <v>1</v>
      </c>
      <c r="M3" s="177" t="s">
        <v>137</v>
      </c>
      <c r="N3" s="177" t="s">
        <v>152</v>
      </c>
    </row>
    <row r="4" spans="1:14" ht="30" customHeight="1">
      <c r="A4" s="198" t="s">
        <v>153</v>
      </c>
      <c r="B4" s="196">
        <v>10</v>
      </c>
      <c r="C4" s="177" t="s">
        <v>137</v>
      </c>
      <c r="D4" s="179">
        <v>10</v>
      </c>
      <c r="E4" s="177" t="s">
        <v>137</v>
      </c>
      <c r="F4" s="195">
        <v>124</v>
      </c>
      <c r="G4" s="196">
        <v>10</v>
      </c>
      <c r="H4" s="177" t="s">
        <v>151</v>
      </c>
      <c r="I4" s="196">
        <v>10</v>
      </c>
      <c r="J4" s="177" t="s">
        <v>137</v>
      </c>
      <c r="K4" s="177">
        <v>288</v>
      </c>
      <c r="L4" s="196">
        <v>10</v>
      </c>
      <c r="M4" s="177" t="s">
        <v>137</v>
      </c>
      <c r="N4" s="177" t="s">
        <v>152</v>
      </c>
    </row>
    <row r="5" spans="1:14" ht="30" customHeight="1">
      <c r="A5" s="198" t="s">
        <v>154</v>
      </c>
      <c r="B5" s="177">
        <v>1</v>
      </c>
      <c r="C5" s="177" t="s">
        <v>137</v>
      </c>
      <c r="D5" s="177">
        <v>1</v>
      </c>
      <c r="E5" s="177" t="s">
        <v>137</v>
      </c>
      <c r="F5" s="195">
        <v>124</v>
      </c>
      <c r="G5" s="177">
        <v>1</v>
      </c>
      <c r="H5" s="177" t="s">
        <v>151</v>
      </c>
      <c r="I5" s="177">
        <v>1</v>
      </c>
      <c r="J5" s="177" t="s">
        <v>137</v>
      </c>
      <c r="K5" s="177">
        <v>288</v>
      </c>
      <c r="L5" s="177">
        <v>1</v>
      </c>
      <c r="M5" s="177" t="s">
        <v>137</v>
      </c>
      <c r="N5" s="177" t="s">
        <v>152</v>
      </c>
    </row>
    <row r="6" spans="1:14" ht="30" customHeight="1">
      <c r="A6" s="198" t="s">
        <v>155</v>
      </c>
      <c r="B6" s="196">
        <v>5</v>
      </c>
      <c r="C6" s="177" t="s">
        <v>137</v>
      </c>
      <c r="D6" s="179">
        <v>5</v>
      </c>
      <c r="E6" s="177" t="s">
        <v>137</v>
      </c>
      <c r="F6" s="195">
        <v>124</v>
      </c>
      <c r="G6" s="196">
        <v>5</v>
      </c>
      <c r="H6" s="177" t="s">
        <v>151</v>
      </c>
      <c r="I6" s="196">
        <v>5</v>
      </c>
      <c r="J6" s="177" t="s">
        <v>137</v>
      </c>
      <c r="K6" s="177">
        <v>288</v>
      </c>
      <c r="L6" s="196">
        <v>5</v>
      </c>
      <c r="M6" s="177" t="s">
        <v>137</v>
      </c>
      <c r="N6" s="177" t="s">
        <v>152</v>
      </c>
    </row>
    <row r="7" spans="1:14" ht="30" customHeight="1">
      <c r="A7" s="198" t="s">
        <v>156</v>
      </c>
      <c r="B7" s="177">
        <v>2</v>
      </c>
      <c r="C7" s="177" t="s">
        <v>137</v>
      </c>
      <c r="D7" s="177">
        <v>2</v>
      </c>
      <c r="E7" s="177" t="s">
        <v>137</v>
      </c>
      <c r="F7" s="195">
        <v>124</v>
      </c>
      <c r="G7" s="177">
        <v>2</v>
      </c>
      <c r="H7" s="177" t="s">
        <v>151</v>
      </c>
      <c r="I7" s="177">
        <v>2</v>
      </c>
      <c r="J7" s="177" t="s">
        <v>137</v>
      </c>
      <c r="K7" s="177">
        <v>288</v>
      </c>
      <c r="L7" s="177">
        <v>2</v>
      </c>
      <c r="M7" s="177" t="s">
        <v>137</v>
      </c>
      <c r="N7" s="177" t="s">
        <v>152</v>
      </c>
    </row>
    <row r="8" spans="1:14" ht="30" customHeight="1">
      <c r="A8" s="198" t="s">
        <v>157</v>
      </c>
      <c r="B8" s="196">
        <v>2</v>
      </c>
      <c r="C8" s="177" t="s">
        <v>137</v>
      </c>
      <c r="D8" s="179">
        <v>2</v>
      </c>
      <c r="E8" s="177" t="s">
        <v>137</v>
      </c>
      <c r="F8" s="195">
        <v>124</v>
      </c>
      <c r="G8" s="196">
        <v>2</v>
      </c>
      <c r="H8" s="177" t="s">
        <v>151</v>
      </c>
      <c r="I8" s="196">
        <v>2</v>
      </c>
      <c r="J8" s="177" t="s">
        <v>137</v>
      </c>
      <c r="K8" s="177">
        <v>288</v>
      </c>
      <c r="L8" s="196">
        <v>2</v>
      </c>
      <c r="M8" s="177" t="s">
        <v>137</v>
      </c>
      <c r="N8" s="177" t="s">
        <v>152</v>
      </c>
    </row>
    <row r="9" spans="1:14" ht="30" customHeight="1">
      <c r="A9" s="198" t="s">
        <v>158</v>
      </c>
      <c r="B9" s="177">
        <v>1</v>
      </c>
      <c r="C9" s="177" t="s">
        <v>137</v>
      </c>
      <c r="D9" s="177">
        <v>1</v>
      </c>
      <c r="E9" s="177" t="s">
        <v>137</v>
      </c>
      <c r="F9" s="195">
        <v>124</v>
      </c>
      <c r="G9" s="177">
        <v>1</v>
      </c>
      <c r="H9" s="177" t="s">
        <v>151</v>
      </c>
      <c r="I9" s="177">
        <v>1</v>
      </c>
      <c r="J9" s="177" t="s">
        <v>137</v>
      </c>
      <c r="K9" s="177">
        <v>288</v>
      </c>
      <c r="L9" s="177">
        <v>1</v>
      </c>
      <c r="M9" s="177" t="s">
        <v>137</v>
      </c>
      <c r="N9" s="177" t="s">
        <v>152</v>
      </c>
    </row>
    <row r="10" spans="1:14" ht="30" customHeight="1">
      <c r="A10" s="198" t="s">
        <v>159</v>
      </c>
      <c r="B10" s="196">
        <v>1</v>
      </c>
      <c r="C10" s="177" t="s">
        <v>137</v>
      </c>
      <c r="D10" s="179">
        <v>1</v>
      </c>
      <c r="E10" s="177" t="s">
        <v>137</v>
      </c>
      <c r="F10" s="195">
        <v>124</v>
      </c>
      <c r="G10" s="196">
        <v>1</v>
      </c>
      <c r="H10" s="177" t="s">
        <v>151</v>
      </c>
      <c r="I10" s="196">
        <v>1</v>
      </c>
      <c r="J10" s="177" t="s">
        <v>137</v>
      </c>
      <c r="K10" s="177">
        <v>288</v>
      </c>
      <c r="L10" s="196">
        <v>1</v>
      </c>
      <c r="M10" s="181" t="s">
        <v>634</v>
      </c>
      <c r="N10" s="177" t="s">
        <v>152</v>
      </c>
    </row>
    <row r="11" spans="1:14" ht="30" customHeight="1">
      <c r="A11" s="198" t="s">
        <v>161</v>
      </c>
      <c r="B11" s="177">
        <v>1</v>
      </c>
      <c r="C11" s="177" t="s">
        <v>137</v>
      </c>
      <c r="D11" s="177">
        <v>1</v>
      </c>
      <c r="E11" s="177" t="s">
        <v>137</v>
      </c>
      <c r="F11" s="195">
        <v>124</v>
      </c>
      <c r="G11" s="177">
        <v>1</v>
      </c>
      <c r="H11" s="177" t="s">
        <v>151</v>
      </c>
      <c r="I11" s="177">
        <v>1</v>
      </c>
      <c r="J11" s="177" t="s">
        <v>137</v>
      </c>
      <c r="K11" s="177">
        <v>288</v>
      </c>
      <c r="L11" s="177">
        <v>1</v>
      </c>
      <c r="M11" s="177" t="s">
        <v>137</v>
      </c>
      <c r="N11" s="177" t="s">
        <v>152</v>
      </c>
    </row>
    <row r="12" spans="1:14" ht="30" customHeight="1">
      <c r="A12" s="198" t="s">
        <v>162</v>
      </c>
      <c r="B12" s="196">
        <v>2</v>
      </c>
      <c r="C12" s="177" t="s">
        <v>137</v>
      </c>
      <c r="D12" s="179">
        <v>2</v>
      </c>
      <c r="E12" s="177" t="s">
        <v>137</v>
      </c>
      <c r="F12" s="195">
        <v>124</v>
      </c>
      <c r="G12" s="196">
        <v>2</v>
      </c>
      <c r="H12" s="177" t="s">
        <v>151</v>
      </c>
      <c r="I12" s="196">
        <v>2</v>
      </c>
      <c r="J12" s="177" t="s">
        <v>137</v>
      </c>
      <c r="K12" s="177">
        <v>288</v>
      </c>
      <c r="L12" s="196">
        <v>2</v>
      </c>
      <c r="M12" s="177" t="s">
        <v>137</v>
      </c>
      <c r="N12" s="177" t="s">
        <v>152</v>
      </c>
    </row>
    <row r="13" spans="1:14" ht="30" customHeight="1">
      <c r="A13" s="198" t="s">
        <v>163</v>
      </c>
      <c r="B13" s="196">
        <v>1</v>
      </c>
      <c r="C13" s="177" t="s">
        <v>137</v>
      </c>
      <c r="D13" s="179">
        <v>1</v>
      </c>
      <c r="E13" s="177" t="s">
        <v>137</v>
      </c>
      <c r="F13" s="195">
        <v>124</v>
      </c>
      <c r="G13" s="196">
        <v>1</v>
      </c>
      <c r="H13" s="177" t="s">
        <v>151</v>
      </c>
      <c r="I13" s="196">
        <v>1</v>
      </c>
      <c r="J13" s="177" t="s">
        <v>137</v>
      </c>
      <c r="K13" s="177">
        <v>288</v>
      </c>
      <c r="L13" s="196">
        <v>1</v>
      </c>
      <c r="M13" s="177" t="s">
        <v>137</v>
      </c>
      <c r="N13" s="177" t="s">
        <v>152</v>
      </c>
    </row>
    <row r="14" spans="1:14" ht="30" customHeight="1">
      <c r="A14" s="198" t="s">
        <v>164</v>
      </c>
      <c r="B14" s="196">
        <v>2</v>
      </c>
      <c r="C14" s="177" t="s">
        <v>137</v>
      </c>
      <c r="D14" s="179">
        <v>2</v>
      </c>
      <c r="E14" s="177" t="s">
        <v>137</v>
      </c>
      <c r="F14" s="195">
        <v>124</v>
      </c>
      <c r="G14" s="196">
        <v>2</v>
      </c>
      <c r="H14" s="177" t="s">
        <v>151</v>
      </c>
      <c r="I14" s="196">
        <v>2</v>
      </c>
      <c r="J14" s="177" t="s">
        <v>137</v>
      </c>
      <c r="K14" s="177">
        <v>288</v>
      </c>
      <c r="L14" s="196">
        <v>2</v>
      </c>
      <c r="M14" s="177" t="s">
        <v>137</v>
      </c>
      <c r="N14" s="177" t="s">
        <v>152</v>
      </c>
    </row>
    <row r="15" spans="1:14" ht="30" customHeight="1">
      <c r="A15" s="198" t="s">
        <v>165</v>
      </c>
      <c r="B15" s="196">
        <v>1</v>
      </c>
      <c r="C15" s="177" t="s">
        <v>137</v>
      </c>
      <c r="D15" s="179">
        <v>1</v>
      </c>
      <c r="E15" s="177" t="s">
        <v>137</v>
      </c>
      <c r="F15" s="195">
        <v>124</v>
      </c>
      <c r="G15" s="196">
        <v>1</v>
      </c>
      <c r="H15" s="177" t="s">
        <v>151</v>
      </c>
      <c r="I15" s="196">
        <v>1</v>
      </c>
      <c r="J15" s="177" t="s">
        <v>137</v>
      </c>
      <c r="K15" s="177">
        <v>288</v>
      </c>
      <c r="L15" s="196">
        <v>1</v>
      </c>
      <c r="M15" s="177" t="s">
        <v>137</v>
      </c>
      <c r="N15" s="177" t="s">
        <v>152</v>
      </c>
    </row>
    <row r="16" spans="1:14" ht="30" customHeight="1">
      <c r="A16" s="198" t="s">
        <v>166</v>
      </c>
      <c r="B16" s="196">
        <v>1</v>
      </c>
      <c r="C16" s="177" t="s">
        <v>137</v>
      </c>
      <c r="D16" s="179">
        <v>1</v>
      </c>
      <c r="E16" s="177" t="s">
        <v>137</v>
      </c>
      <c r="F16" s="195">
        <v>124</v>
      </c>
      <c r="G16" s="196">
        <v>1</v>
      </c>
      <c r="H16" s="177" t="s">
        <v>151</v>
      </c>
      <c r="I16" s="196">
        <v>1</v>
      </c>
      <c r="J16" s="177" t="s">
        <v>137</v>
      </c>
      <c r="K16" s="177">
        <v>288</v>
      </c>
      <c r="L16" s="196">
        <v>1</v>
      </c>
      <c r="M16" s="177" t="s">
        <v>137</v>
      </c>
      <c r="N16" s="177" t="s">
        <v>152</v>
      </c>
    </row>
    <row r="17" spans="1:14" ht="30" customHeight="1">
      <c r="A17" s="198" t="s">
        <v>167</v>
      </c>
      <c r="B17" s="177">
        <v>2</v>
      </c>
      <c r="C17" s="177" t="s">
        <v>137</v>
      </c>
      <c r="D17" s="177">
        <v>2</v>
      </c>
      <c r="E17" s="177" t="s">
        <v>137</v>
      </c>
      <c r="F17" s="195">
        <v>124</v>
      </c>
      <c r="G17" s="177">
        <v>2</v>
      </c>
      <c r="H17" s="177" t="s">
        <v>151</v>
      </c>
      <c r="I17" s="177">
        <v>2</v>
      </c>
      <c r="J17" s="177" t="s">
        <v>137</v>
      </c>
      <c r="K17" s="177">
        <v>288</v>
      </c>
      <c r="L17" s="177">
        <v>2</v>
      </c>
      <c r="M17" s="177" t="s">
        <v>137</v>
      </c>
      <c r="N17" s="177" t="s">
        <v>152</v>
      </c>
    </row>
    <row r="18" spans="1:14" ht="30" customHeight="1">
      <c r="A18" s="178"/>
      <c r="B18" s="247" t="s">
        <v>92</v>
      </c>
      <c r="C18" s="247"/>
      <c r="D18" s="247" t="s">
        <v>92</v>
      </c>
      <c r="E18" s="247"/>
      <c r="F18" s="247"/>
      <c r="G18" s="247" t="s">
        <v>92</v>
      </c>
      <c r="H18" s="247"/>
      <c r="I18" s="249" t="s">
        <v>92</v>
      </c>
      <c r="J18" s="250"/>
      <c r="K18" s="251"/>
      <c r="L18" s="247" t="s">
        <v>128</v>
      </c>
      <c r="M18" s="247"/>
      <c r="N18" s="247"/>
    </row>
  </sheetData>
  <sheetProtection algorithmName="SHA-512" hashValue="cpgEhfxoWt4jgZDE9lGLEZINHEY2BFWIFH4x087BdwE1iw7QosInlxkj5CLHUedOpATPOo7F9rnWfiUXJ1ZzkA==" saltValue="xtWCk8AKSvBa71uPlgXt/Q==" spinCount="100000" sheet="1" objects="1" scenarios="1"/>
  <mergeCells count="10">
    <mergeCell ref="B18:C18"/>
    <mergeCell ref="B1:C1"/>
    <mergeCell ref="D1:F1"/>
    <mergeCell ref="L18:N18"/>
    <mergeCell ref="L1:N1"/>
    <mergeCell ref="D18:F18"/>
    <mergeCell ref="G1:H1"/>
    <mergeCell ref="G18:H18"/>
    <mergeCell ref="I18:K18"/>
    <mergeCell ref="I1:K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1E1C1-EEA3-458A-A82A-16D1EA4B6C13}">
  <sheetPr codeName="Hoja9">
    <tabColor rgb="FF00B050"/>
  </sheetPr>
  <dimension ref="A1:O5"/>
  <sheetViews>
    <sheetView showGridLines="0" workbookViewId="0">
      <pane xSplit="1" ySplit="2" topLeftCell="K3" activePane="bottomRight" state="frozen"/>
      <selection pane="topRight" activeCell="D4" sqref="D4"/>
      <selection pane="bottomLeft" activeCell="D4" sqref="D4"/>
      <selection pane="bottomRight" sqref="A1:O3"/>
    </sheetView>
  </sheetViews>
  <sheetFormatPr baseColWidth="10" defaultColWidth="11.44140625" defaultRowHeight="15" customHeight="1"/>
  <cols>
    <col min="1" max="1" width="75.5546875" customWidth="1"/>
    <col min="2" max="2" width="11.77734375" customWidth="1"/>
    <col min="3" max="3" width="30.77734375" customWidth="1"/>
    <col min="5" max="5" width="30.77734375" customWidth="1"/>
    <col min="7" max="7" width="11.77734375" customWidth="1"/>
    <col min="8" max="8" width="30.77734375" customWidth="1"/>
    <col min="9" max="9" width="10.6640625" customWidth="1"/>
    <col min="10" max="10" width="11.77734375" customWidth="1"/>
    <col min="11" max="11" width="30.77734375" customWidth="1"/>
    <col min="12" max="12" width="10.6640625" customWidth="1"/>
    <col min="13" max="13" width="11.77734375" customWidth="1"/>
    <col min="14" max="14" width="30.77734375" customWidth="1"/>
  </cols>
  <sheetData>
    <row r="1" spans="1:15" ht="60" customHeight="1">
      <c r="A1" s="21" t="s">
        <v>168</v>
      </c>
      <c r="B1" s="241" t="s">
        <v>400</v>
      </c>
      <c r="C1" s="241"/>
      <c r="D1" s="241" t="s">
        <v>421</v>
      </c>
      <c r="E1" s="241"/>
      <c r="F1" s="241"/>
      <c r="G1" s="241" t="s">
        <v>441</v>
      </c>
      <c r="H1" s="241"/>
      <c r="I1" s="241"/>
      <c r="J1" s="241" t="s">
        <v>457</v>
      </c>
      <c r="K1" s="241"/>
      <c r="L1" s="241"/>
      <c r="M1" s="241" t="s">
        <v>475</v>
      </c>
      <c r="N1" s="241"/>
      <c r="O1" s="241"/>
    </row>
    <row r="2" spans="1:15" ht="30" customHeight="1">
      <c r="A2" s="21" t="s">
        <v>5</v>
      </c>
      <c r="B2" s="21" t="s">
        <v>169</v>
      </c>
      <c r="C2" s="21" t="s">
        <v>95</v>
      </c>
      <c r="D2" s="21" t="s">
        <v>169</v>
      </c>
      <c r="E2" s="21" t="s">
        <v>95</v>
      </c>
      <c r="F2" s="21" t="s">
        <v>68</v>
      </c>
      <c r="G2" s="21" t="s">
        <v>169</v>
      </c>
      <c r="H2" s="21" t="s">
        <v>95</v>
      </c>
      <c r="I2" s="21" t="s">
        <v>68</v>
      </c>
      <c r="J2" s="21" t="s">
        <v>169</v>
      </c>
      <c r="K2" s="21" t="s">
        <v>95</v>
      </c>
      <c r="L2" s="21" t="s">
        <v>68</v>
      </c>
      <c r="M2" s="21" t="s">
        <v>169</v>
      </c>
      <c r="N2" s="21" t="s">
        <v>95</v>
      </c>
      <c r="O2" s="21" t="s">
        <v>68</v>
      </c>
    </row>
    <row r="3" spans="1:15" ht="216" customHeight="1">
      <c r="A3" s="111" t="s">
        <v>170</v>
      </c>
      <c r="B3" s="75" t="s">
        <v>174</v>
      </c>
      <c r="C3" s="75" t="s">
        <v>594</v>
      </c>
      <c r="D3" s="75" t="s">
        <v>175</v>
      </c>
      <c r="E3" s="75" t="s">
        <v>594</v>
      </c>
      <c r="F3" s="1">
        <v>126</v>
      </c>
      <c r="G3" s="22" t="s">
        <v>172</v>
      </c>
      <c r="H3" s="22" t="s">
        <v>620</v>
      </c>
      <c r="I3" s="22"/>
      <c r="J3" s="22" t="s">
        <v>171</v>
      </c>
      <c r="K3" s="22" t="s">
        <v>620</v>
      </c>
      <c r="L3" s="22"/>
      <c r="M3" s="48" t="s">
        <v>173</v>
      </c>
      <c r="N3" s="48" t="s">
        <v>620</v>
      </c>
      <c r="O3" s="32"/>
    </row>
    <row r="4" spans="1:15" ht="30" customHeight="1">
      <c r="A4" s="21" t="s">
        <v>60</v>
      </c>
      <c r="B4" s="245" t="s">
        <v>92</v>
      </c>
      <c r="C4" s="245"/>
      <c r="D4" s="245" t="s">
        <v>92</v>
      </c>
      <c r="E4" s="245"/>
      <c r="F4" s="245"/>
      <c r="G4" s="245" t="s">
        <v>92</v>
      </c>
      <c r="H4" s="245"/>
      <c r="I4" s="245"/>
      <c r="J4" s="245" t="s">
        <v>92</v>
      </c>
      <c r="K4" s="245"/>
      <c r="L4" s="245"/>
      <c r="M4" s="245" t="s">
        <v>92</v>
      </c>
      <c r="N4" s="245"/>
      <c r="O4" s="245"/>
    </row>
    <row r="5" spans="1:15" ht="14.4"/>
  </sheetData>
  <sheetProtection algorithmName="SHA-512" hashValue="4QUHEYjeJa1Lr354FeH6kJSqIOTJKyDGb5ub5/h3ELsXbfJI37dWClyJL7xzG1tlqpH+1mtuN2YSAL84RJoEyw==" saltValue="DAFnvM18jLxTxT7HUr5CBQ==" spinCount="100000" sheet="1" objects="1" scenarios="1"/>
  <mergeCells count="10">
    <mergeCell ref="M1:O1"/>
    <mergeCell ref="M4:O4"/>
    <mergeCell ref="D1:F1"/>
    <mergeCell ref="D4:F4"/>
    <mergeCell ref="B4:C4"/>
    <mergeCell ref="B1:C1"/>
    <mergeCell ref="J4:L4"/>
    <mergeCell ref="G4:I4"/>
    <mergeCell ref="J1:L1"/>
    <mergeCell ref="G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vt:i4>
      </vt:variant>
    </vt:vector>
  </HeadingPairs>
  <TitlesOfParts>
    <vt:vector size="21" baseType="lpstr">
      <vt:lpstr>3.3. Jurídica</vt:lpstr>
      <vt:lpstr>5,2. Fin y Org</vt:lpstr>
      <vt:lpstr>5.3.1. Experiencia</vt:lpstr>
      <vt:lpstr>5.3.3 trayectoria</vt:lpstr>
      <vt:lpstr>5.3.4. Centro de Servicios</vt:lpstr>
      <vt:lpstr>5.3.5 Puestos de trabajo</vt:lpstr>
      <vt:lpstr>5.3.6 Kit de Herramienta Básica</vt:lpstr>
      <vt:lpstr>5.3.7 Kit de Herramienta Especi</vt:lpstr>
      <vt:lpstr>5.3.8 CCTV</vt:lpstr>
      <vt:lpstr>5.3.9 Uso del suelo</vt:lpstr>
      <vt:lpstr>5.3.10 Concepto técnico de seg </vt:lpstr>
      <vt:lpstr>5.3.11. Cumplimiento de la norm</vt:lpstr>
      <vt:lpstr>5.3.12. Personal Mínimo Requeri</vt:lpstr>
      <vt:lpstr>5.4. Evaluación</vt:lpstr>
      <vt:lpstr>5.5.1. Económico</vt:lpstr>
      <vt:lpstr>5.5.2.1. Personal adicional </vt:lpstr>
      <vt:lpstr>5.5.2.2. Puestos de trabajo adi</vt:lpstr>
      <vt:lpstr>5.5.2.3. Certific de Distribuid</vt:lpstr>
      <vt:lpstr>5.5.2.4 MOTOGRÚA</vt:lpstr>
      <vt:lpstr>5.5.3., 5.5.4., 5.5.5., Varios</vt:lpstr>
      <vt:lpstr>'5.3.12. Personal Mínimo Requeri'!Títulos_a_imprimir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Orlando Antonio Navarro Moncada</dc:creator>
  <cp:keywords/>
  <dc:description/>
  <cp:lastModifiedBy>Diana Cecilia Ramirez Patiño</cp:lastModifiedBy>
  <cp:revision/>
  <dcterms:created xsi:type="dcterms:W3CDTF">2026-06-09T13:21:03Z</dcterms:created>
  <dcterms:modified xsi:type="dcterms:W3CDTF">2026-07-28T23:15:58Z</dcterms:modified>
  <cp:category/>
  <cp:contentStatus/>
</cp:coreProperties>
</file>